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3" hidden="1">市町村コード!$A$427:$Y$1862</definedName>
    <definedName name="_xlnm._FilterDatabase" localSheetId="4" hidden="1">'市町村コード (2)'!$A$1:$F$1903</definedName>
    <definedName name="愛知県">市町村コード!$X$3:$X$71</definedName>
    <definedName name="岩手県">市町村コード!$D$3:$D$35</definedName>
    <definedName name="愛媛県">市町村コード!$AM$3:$AM$22</definedName>
    <definedName name="東京都">市町村コード!$N$3:$N$64</definedName>
    <definedName name="岐阜県">市町村コード!$V$3:$V$44</definedName>
    <definedName name="茨城県">市町村コード!$I$3:$I$46</definedName>
    <definedName name="和歌山県">市町村コード!$AE$3:$AE$32</definedName>
    <definedName name="宮城県">市町村コード!$E$3:$E$196</definedName>
    <definedName name="北海道">市町村コード!$B$3:$B$196</definedName>
    <definedName name="京都府">市町村コード!$AA$3:$AA$38</definedName>
    <definedName name="沖縄県">市町村コード!$AV$3:$AV$43</definedName>
    <definedName name="富山県">市町村コード!$Q$3:$Q$17</definedName>
    <definedName name="岡山県">市町村コード!$AH$3:$AH$32</definedName>
    <definedName name="宮崎県">市町村コード!$AT$3:$AT$28</definedName>
    <definedName name="徳島県">市町村コード!$AK$3:$AK$26</definedName>
    <definedName name="熊本県">市町村コード!$AR$3:$AR$51</definedName>
    <definedName name="群馬県">市町村コード!$K$3:$K$37</definedName>
    <definedName name="島根県">市町村コード!$AG$3:$AG$21</definedName>
    <definedName name="広島県">市町村コード!$AI$3:$AI$32</definedName>
    <definedName name="大分県">市町村コード!$AS$3:$AS$20</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千葉県">市町村コード!$M$3:$M$61</definedName>
    <definedName name="山口県">市町村コード!$AJ$3:$AJ$21</definedName>
    <definedName name="青森県">市町村コード!$C$3:$C$42</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静岡県">市町村コード!$W$3:$W$45</definedName>
    <definedName name="石川県">市町村コード!$R$3:$R$21</definedName>
    <definedName name="大阪府">市町村コード!$AB$3:$AB$74</definedName>
    <definedName name="長崎県">市町村コード!$AQ$3:$AQ$23</definedName>
    <definedName name="長野県">市町村コード!$U$3:$U$79</definedName>
    <definedName name="福島県">市町村コード!$H$3:$H$61</definedName>
    <definedName name="栃木県">市町村コード!$J$3:$J$27</definedName>
    <definedName name="鳥取県">市町村コード!$AF$3:$AF$21</definedName>
    <definedName name="奈良県">市町村コード!$AD$3:$AD$41</definedName>
    <definedName name="福井県">市町村コード!$S$3:$S$19</definedName>
    <definedName name="福岡県">市町村コード!$AO$3:$AO$74</definedName>
    <definedName name="兵庫県">市町村コード!$AC$3:$AC$51</definedName>
    <definedName name="_xlnm._FilterDatabase" localSheetId="0" hidden="1">'建築工事届（別記第40号様式）'!$A$59:$N$60</definedName>
    <definedName name="_xlnm.Print_Area" localSheetId="0">'建築工事届（別記第40号様式）'!$A$1:$AL$356</definedName>
    <definedName name="_xlnm._FilterDatabase" localSheetId="1" hidden="1">中間シート!$A$5:$AX$81</definedName>
    <definedName name="_xlnm.Print_Area" localSheetId="1">中間シート!$A$1:$AQ$73</definedName>
    <definedName name="_xlnm._FilterDatabase" localSheetId="2" hidden="1">'中間シート (2)'!$A$5:$AU$79</definedName>
    <definedName name="_xlnm.Print_Area" localSheetId="2">'中間シート (2)'!$A$1:$AU$103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L60" authorId="0">
      <text>
        <r>
          <rPr>
            <sz val="12"/>
            <color indexed="81"/>
            <rFont val="ＭＳ Ｐゴシック"/>
          </rPr>
          <t>西暦で記入してください</t>
        </r>
      </text>
    </comment>
    <comment ref="B67" authorId="0">
      <text>
        <r>
          <rPr>
            <sz val="12"/>
            <color indexed="81"/>
            <rFont val="ＭＳ Ｐゴシック"/>
          </rPr>
          <t>【イ．建築主の種別】において「(４)会社」を選択した場合のみ選択記入ください</t>
        </r>
      </text>
    </comment>
    <comment ref="O72" authorId="0">
      <text>
        <r>
          <rPr>
            <sz val="12"/>
            <color indexed="81"/>
            <rFont val="ＭＳ Ｐゴシック"/>
          </rPr>
          <t>市区町村を選択してください</t>
        </r>
      </text>
    </comment>
    <comment ref="B84"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J72" authorId="0">
      <text>
        <r>
          <rPr>
            <sz val="12"/>
            <color indexed="81"/>
            <rFont val="ＭＳ Ｐゴシック"/>
          </rPr>
          <t>都道府県を選択してください</t>
        </r>
      </text>
    </comment>
    <comment ref="B140"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L61" authorId="0">
      <text>
        <r>
          <rPr>
            <sz val="12"/>
            <color indexed="81"/>
            <rFont val="ＭＳ Ｐゴシック"/>
          </rPr>
          <t>西暦で記入してください</t>
        </r>
      </text>
    </comment>
    <comment ref="B128"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116"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<sst xmlns="http://schemas.openxmlformats.org/spreadsheetml/2006/main" xmlns:r="http://schemas.openxmlformats.org/officeDocument/2006/relationships" count="2333" uniqueCount="2333">
  <si>
    <t>(3)区域区分非設定都市計画区域</t>
  </si>
  <si>
    <t>塙町</t>
  </si>
  <si>
    <t>大石田町</t>
  </si>
  <si>
    <t>小菅村</t>
  </si>
  <si>
    <t>北九州市門司区</t>
  </si>
  <si>
    <t>(1)市街化区域</t>
  </si>
  <si>
    <t>　　建築主</t>
    <rPh sb="2" eb="5">
      <t>ケンチクヌシ</t>
    </rPh>
    <phoneticPr fontId="3"/>
  </si>
  <si>
    <t>富山市</t>
  </si>
  <si>
    <t>熊野市</t>
  </si>
  <si>
    <t>宇治田原町</t>
  </si>
  <si>
    <t>四国中央市</t>
  </si>
  <si>
    <t>下仁田町</t>
  </si>
  <si>
    <t>第四十号様式（第八条関係）（Ａ４）</t>
  </si>
  <si>
    <t>建築基準法第15条第１項の規定による</t>
  </si>
  <si>
    <t>霧島市</t>
  </si>
  <si>
    <t>新潟市南区</t>
  </si>
  <si>
    <t>高島市</t>
  </si>
  <si>
    <t>勝央町</t>
  </si>
  <si>
    <t>日野市</t>
  </si>
  <si>
    <t>(4)移転</t>
    <rPh sb="3" eb="5">
      <t>イテン</t>
    </rPh>
    <phoneticPr fontId="3"/>
  </si>
  <si>
    <t>道志村</t>
  </si>
  <si>
    <t>【３．敷地の位置】</t>
  </si>
  <si>
    <t>加茂市</t>
  </si>
  <si>
    <t>児童福祉施設等（入所する者の寝室がないものに限る。）</t>
  </si>
  <si>
    <t>本別町</t>
  </si>
  <si>
    <t>氏名</t>
    <rPh sb="0" eb="2">
      <t>シメイ</t>
    </rPh>
    <phoneticPr fontId="3"/>
  </si>
  <si>
    <t>尾道市</t>
  </si>
  <si>
    <r>
      <t xml:space="preserve">ニ．工事部分の構造
</t>
    </r>
    <r>
      <rPr>
        <sz val="9"/>
        <color theme="1"/>
        <rFont val="ＭＳ 明朝"/>
      </rPr>
      <t>（注意欄に記載の記号を
　記入してください）</t>
    </r>
    <rPh sb="18" eb="20">
      <t>キゴウ</t>
    </rPh>
    <phoneticPr fontId="3"/>
  </si>
  <si>
    <t>(5)その他</t>
  </si>
  <si>
    <t>秦野市</t>
  </si>
  <si>
    <t>日</t>
    <rPh sb="0" eb="1">
      <t>ニチ</t>
    </rPh>
    <phoneticPr fontId="3"/>
  </si>
  <si>
    <t>新潟県</t>
  </si>
  <si>
    <t>黒滝村</t>
  </si>
  <si>
    <t>㎡</t>
  </si>
  <si>
    <t>（第一面）</t>
    <rPh sb="1" eb="2">
      <t>ダイ</t>
    </rPh>
    <rPh sb="2" eb="4">
      <t>イチメン</t>
    </rPh>
    <phoneticPr fontId="3"/>
  </si>
  <si>
    <t>清瀬市</t>
  </si>
  <si>
    <t>白糠町</t>
  </si>
  <si>
    <t>年</t>
    <rPh sb="0" eb="1">
      <t>ネン</t>
    </rPh>
    <phoneticPr fontId="3"/>
  </si>
  <si>
    <t>置戸町</t>
  </si>
  <si>
    <t>ひたちなか市</t>
  </si>
  <si>
    <t>長門市</t>
  </si>
  <si>
    <t>葛巻町</t>
  </si>
  <si>
    <t>仙台市青葉区</t>
  </si>
  <si>
    <t>青梅市</t>
  </si>
  <si>
    <t>電話番号</t>
    <rPh sb="0" eb="2">
      <t>デンワ</t>
    </rPh>
    <rPh sb="2" eb="4">
      <t>バンゴウ</t>
    </rPh>
    <phoneticPr fontId="3"/>
  </si>
  <si>
    <t>千曲市</t>
  </si>
  <si>
    <t>新潟市北区</t>
  </si>
  <si>
    <t>三郷市</t>
  </si>
  <si>
    <t>月</t>
    <rPh sb="0" eb="1">
      <t>ツキ</t>
    </rPh>
    <phoneticPr fontId="3"/>
  </si>
  <si>
    <t>熱海市</t>
  </si>
  <si>
    <t>知事　様</t>
    <rPh sb="0" eb="2">
      <t>チジ</t>
    </rPh>
    <rPh sb="3" eb="4">
      <t>サマ</t>
    </rPh>
    <phoneticPr fontId="3"/>
  </si>
  <si>
    <t>井川町</t>
  </si>
  <si>
    <t>山武市</t>
  </si>
  <si>
    <t>北見市</t>
  </si>
  <si>
    <t>(16)新築の場合における階数（地下の階数）</t>
    <rPh sb="4" eb="6">
      <t>シンチク</t>
    </rPh>
    <rPh sb="7" eb="9">
      <t>バアイ</t>
    </rPh>
    <rPh sb="13" eb="15">
      <t>カイスウ</t>
    </rPh>
    <rPh sb="16" eb="18">
      <t>チカ</t>
    </rPh>
    <rPh sb="19" eb="21">
      <t>カイスウ</t>
    </rPh>
    <phoneticPr fontId="3"/>
  </si>
  <si>
    <t>南アルプス市</t>
  </si>
  <si>
    <t>美里町</t>
  </si>
  <si>
    <t>杵築市</t>
  </si>
  <si>
    <t>郵便番号</t>
    <rPh sb="0" eb="2">
      <t>ユウビン</t>
    </rPh>
    <rPh sb="2" eb="4">
      <t>バンゴウ</t>
    </rPh>
    <phoneticPr fontId="3"/>
  </si>
  <si>
    <t>住宅で事務所、店舗その他これらに類する用途を兼ねるもの</t>
  </si>
  <si>
    <t>(2)1,000万円超～3,000万円以下</t>
  </si>
  <si>
    <t>山口市</t>
  </si>
  <si>
    <t>綾町</t>
  </si>
  <si>
    <t>号</t>
    <rPh sb="0" eb="1">
      <t>ゴウ</t>
    </rPh>
    <phoneticPr fontId="3"/>
  </si>
  <si>
    <t>出雲市</t>
  </si>
  <si>
    <t>住所</t>
    <rPh sb="0" eb="2">
      <t>ジュウショ</t>
    </rPh>
    <phoneticPr fontId="3"/>
  </si>
  <si>
    <t>棚倉町</t>
  </si>
  <si>
    <t>松崎町</t>
  </si>
  <si>
    <t>横浜市南区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</si>
  <si>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</si>
  <si>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</si>
  <si>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</si>
  <si>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</si>
  <si>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九重町</t>
  </si>
  <si>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</si>
  <si>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</si>
  <si>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酒田市</t>
  </si>
  <si>
    <t>西会津町</t>
  </si>
  <si>
    <t>(4)会社</t>
    <rPh sb="3" eb="5">
      <t>カイシャ</t>
    </rPh>
    <phoneticPr fontId="3"/>
  </si>
  <si>
    <t>羅臼町</t>
  </si>
  <si>
    <t>第</t>
    <rPh sb="0" eb="1">
      <t>ダイ</t>
    </rPh>
    <phoneticPr fontId="3"/>
  </si>
  <si>
    <t>　イ．産業分類</t>
    <rPh sb="3" eb="7">
      <t>サンギョウブンルイ</t>
    </rPh>
    <phoneticPr fontId="3"/>
  </si>
  <si>
    <t>陸別町</t>
  </si>
  <si>
    <t>太良町</t>
  </si>
  <si>
    <t>海田町</t>
  </si>
  <si>
    <t>　　除却工事施工者</t>
    <rPh sb="2" eb="4">
      <t>ジョキャク</t>
    </rPh>
    <rPh sb="4" eb="6">
      <t>コウジ</t>
    </rPh>
    <rPh sb="6" eb="9">
      <t>セコウシャ</t>
    </rPh>
    <phoneticPr fontId="3"/>
  </si>
  <si>
    <t>函館市</t>
  </si>
  <si>
    <t>利用関係値有無</t>
    <rPh sb="0" eb="4">
      <t>リヨウカンケイ</t>
    </rPh>
    <rPh sb="4" eb="5">
      <t>アタイ</t>
    </rPh>
    <rPh sb="5" eb="7">
      <t>ウム</t>
    </rPh>
    <phoneticPr fontId="3"/>
  </si>
  <si>
    <t>二宮町</t>
  </si>
  <si>
    <t>風間浦村</t>
  </si>
  <si>
    <t>(3)住宅金融支援機構住宅</t>
  </si>
  <si>
    <t>紗那村</t>
  </si>
  <si>
    <t>つがる市</t>
  </si>
  <si>
    <t>三好市</t>
  </si>
  <si>
    <t>黒部市</t>
  </si>
  <si>
    <t>(2)都道府県</t>
    <rPh sb="3" eb="7">
      <t>トドウフケン</t>
    </rPh>
    <phoneticPr fontId="3"/>
  </si>
  <si>
    <t>東大和市</t>
  </si>
  <si>
    <t>新十津川町</t>
  </si>
  <si>
    <t>(1)着工予定期日（月）</t>
    <rPh sb="3" eb="5">
      <t>チャッコウ</t>
    </rPh>
    <rPh sb="5" eb="7">
      <t>ヨテイ</t>
    </rPh>
    <rPh sb="7" eb="9">
      <t>キジツ</t>
    </rPh>
    <rPh sb="10" eb="11">
      <t>ツキ</t>
    </rPh>
    <phoneticPr fontId="3"/>
  </si>
  <si>
    <t>身延町</t>
  </si>
  <si>
    <t>【１．着工及び工事完了の予定期日】</t>
  </si>
  <si>
    <t>前橋市</t>
  </si>
  <si>
    <t>栃木県</t>
  </si>
  <si>
    <t>香南市</t>
  </si>
  <si>
    <t>小清水町</t>
  </si>
  <si>
    <t xml:space="preserve"> 　※受付経由機関記載欄</t>
  </si>
  <si>
    <t>【２．建築主】</t>
  </si>
  <si>
    <t>四万十市</t>
  </si>
  <si>
    <t>秋田市</t>
  </si>
  <si>
    <t>運輸業</t>
  </si>
  <si>
    <t>(1)専用住宅</t>
  </si>
  <si>
    <t>池田市</t>
  </si>
  <si>
    <t>浜松市浜北区</t>
  </si>
  <si>
    <t>(3)枠組壁工法</t>
  </si>
  <si>
    <t>(1)国</t>
    <rPh sb="3" eb="4">
      <t>クニ</t>
    </rPh>
    <phoneticPr fontId="3"/>
  </si>
  <si>
    <t>公衆便所、休憩所又は路線バスの停留所の上家</t>
  </si>
  <si>
    <t>月間</t>
    <rPh sb="0" eb="1">
      <t>ツキ</t>
    </rPh>
    <rPh sb="1" eb="2">
      <t>アイダ</t>
    </rPh>
    <phoneticPr fontId="3"/>
  </si>
  <si>
    <t>中富良野町</t>
  </si>
  <si>
    <t>(3)市区町村</t>
    <rPh sb="3" eb="7">
      <t>シクチョウソン</t>
    </rPh>
    <phoneticPr fontId="3"/>
  </si>
  <si>
    <t>八幡平市</t>
  </si>
  <si>
    <t>伊勢市</t>
  </si>
  <si>
    <t>(5)会社でない団体</t>
    <rPh sb="3" eb="5">
      <t>カイシャ</t>
    </rPh>
    <rPh sb="8" eb="10">
      <t>ダンタイ</t>
    </rPh>
    <phoneticPr fontId="3"/>
  </si>
  <si>
    <t>赤井川村</t>
  </si>
  <si>
    <t>知多市</t>
  </si>
  <si>
    <t>白井市</t>
  </si>
  <si>
    <t>用途の分類</t>
    <rPh sb="0" eb="2">
      <t>ヨウト</t>
    </rPh>
    <rPh sb="3" eb="5">
      <t>ブンルイ</t>
    </rPh>
    <phoneticPr fontId="3"/>
  </si>
  <si>
    <t>(2)併用住宅</t>
  </si>
  <si>
    <t>丹波篠山市</t>
  </si>
  <si>
    <t>08180</t>
  </si>
  <si>
    <t>(1)1,000万円以下</t>
  </si>
  <si>
    <t>袖ケ浦市</t>
  </si>
  <si>
    <t>河内長野市</t>
  </si>
  <si>
    <t>弟子屈町</t>
  </si>
  <si>
    <t>(2)市街化調整区域</t>
  </si>
  <si>
    <t>飯塚市</t>
  </si>
  <si>
    <t>北島町</t>
  </si>
  <si>
    <t>我孫子市</t>
  </si>
  <si>
    <t>西目屋村</t>
  </si>
  <si>
    <t>河津町</t>
  </si>
  <si>
    <t>(3)3,000万円超～1億円以下</t>
  </si>
  <si>
    <t>(4)1億円超～10億円以下</t>
  </si>
  <si>
    <t>(5)10億円超</t>
  </si>
  <si>
    <t>栗原市</t>
  </si>
  <si>
    <t>堺市西区</t>
  </si>
  <si>
    <t>千葉市中央区</t>
  </si>
  <si>
    <t>(3)改築</t>
    <rPh sb="3" eb="5">
      <t>カイチク</t>
    </rPh>
    <phoneticPr fontId="3"/>
  </si>
  <si>
    <t>豊山町</t>
  </si>
  <si>
    <t>標津町</t>
  </si>
  <si>
    <t>(4)準都市計画区域</t>
  </si>
  <si>
    <t>(5)都市計画区域及び準都市計画区域外</t>
  </si>
  <si>
    <t>【４．工事種別】</t>
  </si>
  <si>
    <t>積丹町</t>
  </si>
  <si>
    <t>(2)増築</t>
    <rPh sb="3" eb="5">
      <t>ゾウチク</t>
    </rPh>
    <phoneticPr fontId="3"/>
  </si>
  <si>
    <t>北上市</t>
  </si>
  <si>
    <t>塩竈市</t>
  </si>
  <si>
    <t>鉄道業、道路旅客運送業、道路貨物運送業、水運業、航空運輸業、倉庫業、運輸に附帯するサービス業</t>
  </si>
  <si>
    <t>高畠町</t>
  </si>
  <si>
    <t>若狭町</t>
  </si>
  <si>
    <t>高知市</t>
  </si>
  <si>
    <t>八王子市</t>
  </si>
  <si>
    <t>(1)新築</t>
    <rPh sb="3" eb="5">
      <t>シンチク</t>
    </rPh>
    <phoneticPr fontId="3"/>
  </si>
  <si>
    <t>三笠市</t>
  </si>
  <si>
    <t>福岡市南区</t>
  </si>
  <si>
    <t>（注意欄に記載の記号を記入してください）</t>
    <rPh sb="8" eb="10">
      <t>キゴウ</t>
    </rPh>
    <phoneticPr fontId="3"/>
  </si>
  <si>
    <t>万円</t>
    <rPh sb="0" eb="2">
      <t>マンエン</t>
    </rPh>
    <phoneticPr fontId="3"/>
  </si>
  <si>
    <t>神奈川県</t>
  </si>
  <si>
    <t>(1)木造</t>
  </si>
  <si>
    <t>仁淀川町</t>
  </si>
  <si>
    <t>大館市</t>
  </si>
  <si>
    <t>田川市</t>
  </si>
  <si>
    <t>(4)都市再生機構住宅</t>
  </si>
  <si>
    <t>　チ．住宅の利用関係</t>
  </si>
  <si>
    <t>(3)給与住宅</t>
  </si>
  <si>
    <t>熊本県</t>
  </si>
  <si>
    <t>(1)新設</t>
  </si>
  <si>
    <t>牧之原市</t>
  </si>
  <si>
    <t>（第三面）</t>
  </si>
  <si>
    <t>函南町</t>
  </si>
  <si>
    <t>産業
専用</t>
    <rPh sb="0" eb="2">
      <t>サンギョウ</t>
    </rPh>
    <rPh sb="3" eb="5">
      <t>センヨウ</t>
    </rPh>
    <phoneticPr fontId="3"/>
  </si>
  <si>
    <t>剣淵町</t>
  </si>
  <si>
    <t>沼田市</t>
  </si>
  <si>
    <t>奥尻町</t>
  </si>
  <si>
    <t>【１．住宅部分の概要】</t>
  </si>
  <si>
    <t>上川町</t>
  </si>
  <si>
    <t>南伊豆町</t>
  </si>
  <si>
    <t>(2)その他</t>
  </si>
  <si>
    <t>加東市</t>
  </si>
  <si>
    <t>新富町</t>
  </si>
  <si>
    <t>(1)民間資金住宅</t>
  </si>
  <si>
    <t>上越市</t>
  </si>
  <si>
    <t>(3)共同住宅</t>
  </si>
  <si>
    <t>(1)在来工法</t>
  </si>
  <si>
    <t>いわき市</t>
  </si>
  <si>
    <t>(2)公営住宅</t>
  </si>
  <si>
    <t>八街市</t>
  </si>
  <si>
    <t>佐賀県</t>
  </si>
  <si>
    <t>(2)プレハブ工法</t>
  </si>
  <si>
    <t>笠松町</t>
  </si>
  <si>
    <t>大阪市平野区</t>
  </si>
  <si>
    <t>羽生市</t>
  </si>
  <si>
    <t>(3)その他の住宅</t>
  </si>
  <si>
    <t>(1)一戸建住宅</t>
  </si>
  <si>
    <t>建築物用途分類</t>
    <rPh sb="0" eb="3">
      <t>ケンチクブツ</t>
    </rPh>
    <rPh sb="3" eb="7">
      <t>ヨウトブンルイ</t>
    </rPh>
    <phoneticPr fontId="3"/>
  </si>
  <si>
    <t>大船渡市</t>
  </si>
  <si>
    <t>(2)長屋建住宅</t>
  </si>
  <si>
    <t>飯豊町</t>
  </si>
  <si>
    <t>田尻町</t>
  </si>
  <si>
    <t>舟橋村</t>
  </si>
  <si>
    <t>(1)持家　</t>
  </si>
  <si>
    <t>小豆島町</t>
  </si>
  <si>
    <t>東川町</t>
  </si>
  <si>
    <t>真岡市</t>
  </si>
  <si>
    <t>京極町</t>
  </si>
  <si>
    <t>古河市</t>
  </si>
  <si>
    <t>太子町</t>
  </si>
  <si>
    <t>建築工事届</t>
    <rPh sb="0" eb="2">
      <t>ケンチク</t>
    </rPh>
    <rPh sb="2" eb="4">
      <t>コウジ</t>
    </rPh>
    <rPh sb="4" eb="5">
      <t>トドケ</t>
    </rPh>
    <phoneticPr fontId="3"/>
  </si>
  <si>
    <t>安平町</t>
  </si>
  <si>
    <t>田舎館村</t>
  </si>
  <si>
    <t>宮崎市</t>
  </si>
  <si>
    <t>(2)貸家　　</t>
  </si>
  <si>
    <t>糸魚川市</t>
  </si>
  <si>
    <t>札幌市東区</t>
  </si>
  <si>
    <t>松茂町</t>
  </si>
  <si>
    <t>(4)分譲住宅</t>
  </si>
  <si>
    <t>荒川区</t>
  </si>
  <si>
    <t>高浜市</t>
  </si>
  <si>
    <t>白山市</t>
  </si>
  <si>
    <t>戸</t>
    <rPh sb="0" eb="1">
      <t>コ</t>
    </rPh>
    <phoneticPr fontId="3"/>
  </si>
  <si>
    <t>広島市東区</t>
  </si>
  <si>
    <t>(1)老朽して危険があるため</t>
  </si>
  <si>
    <t>菰野町</t>
  </si>
  <si>
    <t>一戸町</t>
  </si>
  <si>
    <t>小番号
利用関係</t>
    <rPh sb="0" eb="1">
      <t>ショウ</t>
    </rPh>
    <rPh sb="1" eb="3">
      <t>バンゴウ</t>
    </rPh>
    <rPh sb="4" eb="6">
      <t>リヨウ</t>
    </rPh>
    <rPh sb="6" eb="8">
      <t>カンケイ</t>
    </rPh>
    <phoneticPr fontId="3"/>
  </si>
  <si>
    <t>(1)持家</t>
  </si>
  <si>
    <t>茂木町</t>
  </si>
  <si>
    <t>浦幌町</t>
  </si>
  <si>
    <t>(2)貸家</t>
  </si>
  <si>
    <t>幌延町</t>
  </si>
  <si>
    <t>南九州市</t>
  </si>
  <si>
    <t>永平寺町</t>
  </si>
  <si>
    <t>大阪府</t>
  </si>
  <si>
    <t>熊谷市</t>
  </si>
  <si>
    <t>農林水産業</t>
  </si>
  <si>
    <t>与那原町</t>
  </si>
  <si>
    <t>板橋区</t>
  </si>
  <si>
    <t>製造業</t>
  </si>
  <si>
    <t>白子町</t>
  </si>
  <si>
    <t>津奈木町</t>
  </si>
  <si>
    <t>電気・ガス・熱供給・水道業</t>
  </si>
  <si>
    <t>富士川町</t>
  </si>
  <si>
    <t>南丹市</t>
  </si>
  <si>
    <t>(8)工事種別</t>
    <rPh sb="3" eb="5">
      <t>コウジ</t>
    </rPh>
    <rPh sb="5" eb="7">
      <t>シュベツ</t>
    </rPh>
    <phoneticPr fontId="3"/>
  </si>
  <si>
    <t>情報通信業</t>
  </si>
  <si>
    <t>卸売業、小売業</t>
  </si>
  <si>
    <t>豊頃町</t>
  </si>
  <si>
    <t>都留市</t>
  </si>
  <si>
    <t>江差町</t>
  </si>
  <si>
    <t>金融業、保険業</t>
  </si>
  <si>
    <t>広川町</t>
  </si>
  <si>
    <t>不動産業</t>
  </si>
  <si>
    <t>茨城県</t>
  </si>
  <si>
    <t>亘理町</t>
  </si>
  <si>
    <t>西ノ島町</t>
  </si>
  <si>
    <t>宿泊業、飲食サービス業</t>
  </si>
  <si>
    <t>天草市</t>
  </si>
  <si>
    <t>別海町</t>
  </si>
  <si>
    <t>札幌市南区</t>
  </si>
  <si>
    <t>パターン５</t>
  </si>
  <si>
    <t>神津島村</t>
  </si>
  <si>
    <t>津市</t>
  </si>
  <si>
    <t>教育、学習支援業</t>
  </si>
  <si>
    <t>08350</t>
  </si>
  <si>
    <t>上野原市</t>
  </si>
  <si>
    <t>常陸大宮市</t>
  </si>
  <si>
    <t>北大東村</t>
  </si>
  <si>
    <t>小平市</t>
  </si>
  <si>
    <t>羽後町</t>
  </si>
  <si>
    <t>近江八幡市</t>
  </si>
  <si>
    <t>兵庫県</t>
  </si>
  <si>
    <t>08580</t>
  </si>
  <si>
    <t>吉備中央町</t>
  </si>
  <si>
    <t>上野村</t>
  </si>
  <si>
    <t>医療、福祉</t>
  </si>
  <si>
    <t>日野町</t>
  </si>
  <si>
    <t>その他のサービス業</t>
  </si>
  <si>
    <t>焼津市</t>
  </si>
  <si>
    <t>(6)個人</t>
    <rPh sb="3" eb="5">
      <t>コジン</t>
    </rPh>
    <phoneticPr fontId="3"/>
  </si>
  <si>
    <t>出雲崎町</t>
  </si>
  <si>
    <t>稲敷市</t>
  </si>
  <si>
    <t>ヘ．住宅の利用関係</t>
  </si>
  <si>
    <t>白河市</t>
  </si>
  <si>
    <t>雲仙市</t>
  </si>
  <si>
    <t>No</t>
  </si>
  <si>
    <t>柴田町</t>
  </si>
  <si>
    <t>東村</t>
  </si>
  <si>
    <t>値有無</t>
    <rPh sb="0" eb="1">
      <t>アタイ</t>
    </rPh>
    <rPh sb="1" eb="3">
      <t>ウム</t>
    </rPh>
    <phoneticPr fontId="3"/>
  </si>
  <si>
    <t>古賀市</t>
  </si>
  <si>
    <t>西川町</t>
  </si>
  <si>
    <t>広陵町</t>
  </si>
  <si>
    <t>平群町</t>
  </si>
  <si>
    <t>周防大島町</t>
  </si>
  <si>
    <t>稲城市</t>
  </si>
  <si>
    <t>広島市南区</t>
  </si>
  <si>
    <t>値有の場合カウントアップ</t>
    <rPh sb="0" eb="1">
      <t>アタイ</t>
    </rPh>
    <rPh sb="1" eb="2">
      <t>アリ</t>
    </rPh>
    <rPh sb="3" eb="5">
      <t>バアイ</t>
    </rPh>
    <phoneticPr fontId="3"/>
  </si>
  <si>
    <t>利尻富士町</t>
  </si>
  <si>
    <t>甲府市</t>
  </si>
  <si>
    <t>東金市</t>
  </si>
  <si>
    <t>sityouson-code</t>
  </si>
  <si>
    <t>座間味村</t>
  </si>
  <si>
    <t>ken-name</t>
  </si>
  <si>
    <t>養父市</t>
  </si>
  <si>
    <t>倉敷市</t>
  </si>
  <si>
    <t>羽幌町</t>
  </si>
  <si>
    <t>大阪市天王寺区</t>
  </si>
  <si>
    <t>sityouson-name3</t>
  </si>
  <si>
    <t>北海道</t>
  </si>
  <si>
    <t>東みよし町</t>
  </si>
  <si>
    <t>会津若松市</t>
  </si>
  <si>
    <t>専修学校</t>
  </si>
  <si>
    <t>十日町市</t>
  </si>
  <si>
    <t>佐井村</t>
  </si>
  <si>
    <t>札幌市中央区</t>
  </si>
  <si>
    <t>佐呂間町</t>
  </si>
  <si>
    <t>聖籠町</t>
  </si>
  <si>
    <t>浦臼町</t>
  </si>
  <si>
    <t>「(5)建築主」「(18)新設住宅の資金」「(22)利用関係」の組み合わせ</t>
    <rPh sb="32" eb="33">
      <t>ク</t>
    </rPh>
    <rPh sb="34" eb="35">
      <t>ア</t>
    </rPh>
    <phoneticPr fontId="3"/>
  </si>
  <si>
    <t>札幌市北区</t>
  </si>
  <si>
    <t>利島村</t>
  </si>
  <si>
    <t>南国市</t>
  </si>
  <si>
    <t>福知山市</t>
  </si>
  <si>
    <t>田村市</t>
  </si>
  <si>
    <t>横浜市栄区</t>
  </si>
  <si>
    <t>宍粟市</t>
  </si>
  <si>
    <t>札幌市白石区</t>
  </si>
  <si>
    <t>08458</t>
  </si>
  <si>
    <t>札幌市豊平区</t>
  </si>
  <si>
    <t>札幌市西区</t>
  </si>
  <si>
    <t>札幌市厚別区</t>
  </si>
  <si>
    <t>大槌町</t>
  </si>
  <si>
    <t>富岡町</t>
  </si>
  <si>
    <t>札幌市手稲区</t>
  </si>
  <si>
    <t>札幌市清田区</t>
  </si>
  <si>
    <t>和泉市</t>
  </si>
  <si>
    <t>大野町</t>
  </si>
  <si>
    <t>中央市</t>
  </si>
  <si>
    <t>仙台市若林区</t>
  </si>
  <si>
    <t>小樽市</t>
  </si>
  <si>
    <t>旭川市</t>
  </si>
  <si>
    <t>室蘭市</t>
  </si>
  <si>
    <t>南大東村</t>
  </si>
  <si>
    <t>釧路市</t>
  </si>
  <si>
    <t>八雲町</t>
  </si>
  <si>
    <t>長岡市</t>
  </si>
  <si>
    <t>帯広市</t>
  </si>
  <si>
    <t>利尻町</t>
  </si>
  <si>
    <t>野田村</t>
  </si>
  <si>
    <t>阿南市</t>
  </si>
  <si>
    <t>上砂川町</t>
  </si>
  <si>
    <t>芳賀町</t>
  </si>
  <si>
    <t>大樹町</t>
  </si>
  <si>
    <t>鹿角市</t>
  </si>
  <si>
    <t>夕張市</t>
  </si>
  <si>
    <t>岩見沢市</t>
  </si>
  <si>
    <t>山鹿市</t>
  </si>
  <si>
    <t>上尾市</t>
  </si>
  <si>
    <t>小坂町</t>
  </si>
  <si>
    <t>網走市</t>
  </si>
  <si>
    <t>柏市</t>
  </si>
  <si>
    <t>留萌市</t>
  </si>
  <si>
    <t>鹿児島市</t>
  </si>
  <si>
    <t>仙台市太白区</t>
  </si>
  <si>
    <t>苫小牧市</t>
  </si>
  <si>
    <t>府中市</t>
  </si>
  <si>
    <t>宮代町</t>
  </si>
  <si>
    <t>豊田市</t>
  </si>
  <si>
    <t>大空町</t>
  </si>
  <si>
    <t>さいたま市北区</t>
  </si>
  <si>
    <t>稚内市</t>
  </si>
  <si>
    <t>美唄市</t>
  </si>
  <si>
    <t>まんのう町</t>
  </si>
  <si>
    <t>箱根町</t>
  </si>
  <si>
    <t>蓬田村</t>
  </si>
  <si>
    <t>大分県</t>
  </si>
  <si>
    <t>芦別市</t>
  </si>
  <si>
    <t>文京区</t>
  </si>
  <si>
    <t>毛呂山町</t>
  </si>
  <si>
    <t>御殿場市</t>
  </si>
  <si>
    <t>江別市</t>
  </si>
  <si>
    <t>赤平市</t>
  </si>
  <si>
    <t>紋別市</t>
  </si>
  <si>
    <t>士別市</t>
  </si>
  <si>
    <t>鎌倉市</t>
  </si>
  <si>
    <t>名寄市</t>
  </si>
  <si>
    <t>佐久市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</si>
  <si>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</si>
  <si>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</si>
  <si>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根室市</t>
  </si>
  <si>
    <t>中島村</t>
  </si>
  <si>
    <t>平内町</t>
  </si>
  <si>
    <t>比布町</t>
  </si>
  <si>
    <t>広島市佐伯区</t>
  </si>
  <si>
    <t>千歳市</t>
  </si>
  <si>
    <t>朝来市</t>
  </si>
  <si>
    <t>滑川市</t>
  </si>
  <si>
    <t>滝川市</t>
  </si>
  <si>
    <t>砂川市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</si>
  <si>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</si>
  <si>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</si>
  <si>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泰阜村</t>
  </si>
  <si>
    <t>下北山村</t>
  </si>
  <si>
    <t>大町町</t>
  </si>
  <si>
    <t>上田市</t>
  </si>
  <si>
    <t>鮫川村</t>
  </si>
  <si>
    <t>歌志内市</t>
  </si>
  <si>
    <t>深川市</t>
  </si>
  <si>
    <t>雄武町</t>
  </si>
  <si>
    <t>阿智村</t>
  </si>
  <si>
    <t>富良野市</t>
  </si>
  <si>
    <t>登別市</t>
  </si>
  <si>
    <t>摂津市</t>
  </si>
  <si>
    <t>吉川市</t>
  </si>
  <si>
    <t>木祖村</t>
  </si>
  <si>
    <t>会津坂下町</t>
  </si>
  <si>
    <t>越前町</t>
  </si>
  <si>
    <t>恵庭市</t>
  </si>
  <si>
    <t>西郷村</t>
  </si>
  <si>
    <t>ロ．資本の額又は
    出資の総額</t>
  </si>
  <si>
    <t>08438</t>
  </si>
  <si>
    <t>北区</t>
  </si>
  <si>
    <t>伊達市</t>
  </si>
  <si>
    <t>飯田市</t>
  </si>
  <si>
    <t>東松島市</t>
  </si>
  <si>
    <t>【２．除却建築物の概要】</t>
    <rPh sb="3" eb="5">
      <t>ジョキャク</t>
    </rPh>
    <rPh sb="5" eb="8">
      <t>ケンチクブツ</t>
    </rPh>
    <rPh sb="9" eb="11">
      <t>ガイヨウ</t>
    </rPh>
    <phoneticPr fontId="3"/>
  </si>
  <si>
    <t>おおい町</t>
  </si>
  <si>
    <t>北広島市</t>
  </si>
  <si>
    <t>三芳町</t>
  </si>
  <si>
    <t>粕屋町</t>
  </si>
  <si>
    <t>(3)棟区分</t>
    <rPh sb="3" eb="4">
      <t>ムネ</t>
    </rPh>
    <rPh sb="4" eb="6">
      <t>クブン</t>
    </rPh>
    <phoneticPr fontId="3"/>
  </si>
  <si>
    <t>石狩市</t>
  </si>
  <si>
    <t>北斗市</t>
  </si>
  <si>
    <t>志賀町</t>
  </si>
  <si>
    <t>四街道市</t>
  </si>
  <si>
    <t>宮崎県</t>
  </si>
  <si>
    <t>当別町</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</si>
  <si>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</si>
  <si>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</si>
  <si>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</si>
  <si>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</si>
  <si>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</si>
  <si>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</si>
  <si>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</si>
  <si>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</si>
  <si>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</si>
  <si>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</si>
  <si>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</si>
  <si>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</si>
  <si>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</si>
  <si>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</si>
  <si>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</si>
  <si>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忠岡町</t>
  </si>
  <si>
    <t>七飯町</t>
  </si>
  <si>
    <t>酒々井町</t>
  </si>
  <si>
    <t>鹿部町</t>
  </si>
  <si>
    <t>神戸市須磨区</t>
  </si>
  <si>
    <t>春日部市</t>
  </si>
  <si>
    <t>森町</t>
  </si>
  <si>
    <t>阿賀町</t>
  </si>
  <si>
    <t>今別町</t>
  </si>
  <si>
    <t>会津美里町</t>
  </si>
  <si>
    <t>鳴門市</t>
  </si>
  <si>
    <t>洋野町</t>
  </si>
  <si>
    <t>長万部町</t>
  </si>
  <si>
    <t>名古屋市守山区</t>
  </si>
  <si>
    <t>秋田県</t>
  </si>
  <si>
    <t>上ノ国町</t>
  </si>
  <si>
    <t>厚沢部町</t>
  </si>
  <si>
    <t>河内町</t>
  </si>
  <si>
    <t>神戸市垂水区</t>
  </si>
  <si>
    <t>乙部町</t>
  </si>
  <si>
    <t>恩納村</t>
  </si>
  <si>
    <t>男鹿市</t>
  </si>
  <si>
    <t>今金町</t>
  </si>
  <si>
    <t>岩沼市</t>
  </si>
  <si>
    <t>小美玉市</t>
  </si>
  <si>
    <t>せたな町</t>
  </si>
  <si>
    <t>三郷町</t>
  </si>
  <si>
    <t>士幌町</t>
  </si>
  <si>
    <t>能美市</t>
  </si>
  <si>
    <t>島牧村</t>
  </si>
  <si>
    <t>大津町</t>
  </si>
  <si>
    <t>黒松内町</t>
  </si>
  <si>
    <t>泉崎村</t>
  </si>
  <si>
    <t>東浦町</t>
  </si>
  <si>
    <t>塩尻市</t>
  </si>
  <si>
    <t>板倉町</t>
  </si>
  <si>
    <t>新庄市</t>
  </si>
  <si>
    <t>08020</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</si>
  <si>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</si>
  <si>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</si>
  <si>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</si>
  <si>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</si>
  <si>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</si>
  <si>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</si>
  <si>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</si>
  <si>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</si>
  <si>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</si>
  <si>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</si>
  <si>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</si>
  <si>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</si>
  <si>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</si>
  <si>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</si>
  <si>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</si>
  <si>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</si>
  <si>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</si>
  <si>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鏡石町</t>
  </si>
  <si>
    <t>岩出市</t>
  </si>
  <si>
    <t>さいたま市西区</t>
  </si>
  <si>
    <t>神恵内村</t>
  </si>
  <si>
    <t>古平町</t>
  </si>
  <si>
    <t>中川町</t>
  </si>
  <si>
    <t>台東区</t>
  </si>
  <si>
    <t>仁木町</t>
  </si>
  <si>
    <t>石川町</t>
  </si>
  <si>
    <t>余市町</t>
  </si>
  <si>
    <t>南幌町</t>
  </si>
  <si>
    <t>横浜市瀬谷区</t>
  </si>
  <si>
    <t>藤枝市</t>
  </si>
  <si>
    <t>組み合わせ番号　
（４）小番号</t>
    <rPh sb="0" eb="1">
      <t>ク</t>
    </rPh>
    <rPh sb="2" eb="3">
      <t>ア</t>
    </rPh>
    <rPh sb="5" eb="7">
      <t>バンゴウ</t>
    </rPh>
    <rPh sb="12" eb="15">
      <t>ショウバンゴウ</t>
    </rPh>
    <phoneticPr fontId="3"/>
  </si>
  <si>
    <t>奈井江町</t>
  </si>
  <si>
    <t>東通村</t>
  </si>
  <si>
    <t>(4)小番号</t>
    <rPh sb="3" eb="4">
      <t>ショウ</t>
    </rPh>
    <rPh sb="4" eb="6">
      <t>バンゴウ</t>
    </rPh>
    <phoneticPr fontId="3"/>
  </si>
  <si>
    <t>杉並区</t>
  </si>
  <si>
    <t>由仁町</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</si>
  <si>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</si>
  <si>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</si>
  <si>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</si>
  <si>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</si>
  <si>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</si>
  <si>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</si>
  <si>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</si>
  <si>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</si>
  <si>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</si>
  <si>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</si>
  <si>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</si>
  <si>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</si>
  <si>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</si>
  <si>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</si>
  <si>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</si>
  <si>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</si>
  <si>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</si>
  <si>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堺市東区</t>
  </si>
  <si>
    <t>大阪市浪速区</t>
  </si>
  <si>
    <t>秩父別町</t>
  </si>
  <si>
    <t>雨竜町</t>
  </si>
  <si>
    <t>二本松市</t>
  </si>
  <si>
    <t>井手町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</si>
  <si>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</si>
  <si>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</si>
  <si>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</si>
  <si>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</si>
  <si>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</si>
  <si>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</si>
  <si>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</si>
  <si>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</si>
  <si>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</si>
  <si>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</si>
  <si>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</si>
  <si>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</si>
  <si>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</si>
  <si>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</si>
  <si>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</si>
  <si>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</si>
  <si>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</si>
  <si>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池田町</t>
  </si>
  <si>
    <t>愛別町</t>
  </si>
  <si>
    <t>天塩町</t>
  </si>
  <si>
    <t>美瑛町</t>
  </si>
  <si>
    <t>08152</t>
  </si>
  <si>
    <t>香美市</t>
  </si>
  <si>
    <t>上富良野町</t>
  </si>
  <si>
    <t>住田町</t>
  </si>
  <si>
    <t>柳井市</t>
  </si>
  <si>
    <t>飯山市</t>
  </si>
  <si>
    <t>南富良野町</t>
  </si>
  <si>
    <t>占冠村</t>
  </si>
  <si>
    <t>由良町</t>
  </si>
  <si>
    <t>和寒町</t>
  </si>
  <si>
    <t>下川町</t>
  </si>
  <si>
    <t>長崎市</t>
  </si>
  <si>
    <t>ト．利用関係</t>
  </si>
  <si>
    <t>東庄町</t>
  </si>
  <si>
    <t>立川市</t>
  </si>
  <si>
    <t>美深町</t>
  </si>
  <si>
    <t>甘楽町</t>
  </si>
  <si>
    <t>八峰町</t>
  </si>
  <si>
    <t>音威子府村</t>
  </si>
  <si>
    <t>明石市</t>
  </si>
  <si>
    <t>浜頓別町</t>
  </si>
  <si>
    <t>08440</t>
  </si>
  <si>
    <t>東村山市</t>
  </si>
  <si>
    <t>幌加内町</t>
  </si>
  <si>
    <t>佐々町</t>
  </si>
  <si>
    <t>増毛町</t>
  </si>
  <si>
    <t>小平町</t>
  </si>
  <si>
    <t>佐伯市</t>
  </si>
  <si>
    <t>苫前町</t>
  </si>
  <si>
    <t>初山別村</t>
  </si>
  <si>
    <t>猿払村</t>
  </si>
  <si>
    <t>天栄村</t>
  </si>
  <si>
    <t>神河町</t>
  </si>
  <si>
    <t>中頓別町</t>
  </si>
  <si>
    <t>中標津町</t>
  </si>
  <si>
    <t>山元町</t>
  </si>
  <si>
    <t>王滝村</t>
  </si>
  <si>
    <t>高浜町</t>
  </si>
  <si>
    <t>枝幸町</t>
  </si>
  <si>
    <t>美幌町</t>
  </si>
  <si>
    <t>上山市</t>
  </si>
  <si>
    <t>豊富町</t>
  </si>
  <si>
    <t>富加町</t>
  </si>
  <si>
    <t>礼文町</t>
  </si>
  <si>
    <t>美郷町</t>
  </si>
  <si>
    <t>釜石市</t>
  </si>
  <si>
    <t>横浜市泉区</t>
  </si>
  <si>
    <t>北塩原村</t>
  </si>
  <si>
    <t>津別町</t>
  </si>
  <si>
    <t>富士見市</t>
  </si>
  <si>
    <t>斜里町</t>
  </si>
  <si>
    <t>蓮田市</t>
  </si>
  <si>
    <t>越谷市</t>
  </si>
  <si>
    <t>清里町</t>
  </si>
  <si>
    <t>訓子府町</t>
  </si>
  <si>
    <t>尾花沢市</t>
  </si>
  <si>
    <t>豊浦町</t>
  </si>
  <si>
    <t>遠軽町</t>
  </si>
  <si>
    <t>湧別町</t>
  </si>
  <si>
    <t>茅野市</t>
  </si>
  <si>
    <t>大多喜町</t>
  </si>
  <si>
    <t>かすみがうら市</t>
  </si>
  <si>
    <t>滝上町</t>
  </si>
  <si>
    <t>おいらせ町</t>
  </si>
  <si>
    <t>王寺町</t>
  </si>
  <si>
    <t>京都市中京区</t>
  </si>
  <si>
    <t>興部町</t>
  </si>
  <si>
    <t>山辺町</t>
  </si>
  <si>
    <t>坂井市</t>
  </si>
  <si>
    <t>西興部村</t>
  </si>
  <si>
    <t>大阪市北区</t>
  </si>
  <si>
    <t>愛媛県</t>
  </si>
  <si>
    <t>八郎潟町</t>
  </si>
  <si>
    <t>壮瞥町</t>
  </si>
  <si>
    <t>壱岐市</t>
  </si>
  <si>
    <t>所在地</t>
    <rPh sb="0" eb="3">
      <t>ショザイチ</t>
    </rPh>
    <phoneticPr fontId="3"/>
  </si>
  <si>
    <t>博物館その他これに類するもの</t>
  </si>
  <si>
    <t>白老町</t>
  </si>
  <si>
    <t>西宮市</t>
  </si>
  <si>
    <t>館山市</t>
  </si>
  <si>
    <t>村山市</t>
  </si>
  <si>
    <t>洞爺湖町</t>
  </si>
  <si>
    <t>新発田市</t>
  </si>
  <si>
    <t>町田市</t>
  </si>
  <si>
    <t>大網白里市</t>
  </si>
  <si>
    <t>むかわ町</t>
  </si>
  <si>
    <t>日高町</t>
  </si>
  <si>
    <t>ロ．物件名</t>
    <rPh sb="2" eb="5">
      <t>ブッケンメイ</t>
    </rPh>
    <phoneticPr fontId="3"/>
  </si>
  <si>
    <t>早川町</t>
  </si>
  <si>
    <t>川崎市麻生区</t>
  </si>
  <si>
    <t>京都市南区</t>
  </si>
  <si>
    <t>平取町</t>
  </si>
  <si>
    <t>舟形町</t>
  </si>
  <si>
    <t>井原市</t>
  </si>
  <si>
    <t>燕市</t>
  </si>
  <si>
    <t>新冠町</t>
  </si>
  <si>
    <t>南相木村</t>
  </si>
  <si>
    <t>洲本市</t>
  </si>
  <si>
    <t>医療業、保健衛生、社会保険・社会福祉・介護事業</t>
  </si>
  <si>
    <t>浦河町</t>
  </si>
  <si>
    <t>豊後大野市</t>
  </si>
  <si>
    <t>中土佐町</t>
  </si>
  <si>
    <t>五木村</t>
  </si>
  <si>
    <t>えりも町</t>
  </si>
  <si>
    <t>六戸町</t>
  </si>
  <si>
    <t>鹿追町</t>
  </si>
  <si>
    <t>新ひだか町</t>
  </si>
  <si>
    <t>新潟市中央区</t>
  </si>
  <si>
    <t>ときがわ町</t>
  </si>
  <si>
    <t>山都町</t>
  </si>
  <si>
    <t>斑鳩町</t>
  </si>
  <si>
    <t>音更町</t>
  </si>
  <si>
    <t>横手市</t>
  </si>
  <si>
    <t>上士幌町</t>
  </si>
  <si>
    <t>新得町</t>
  </si>
  <si>
    <t>大阪市生野区</t>
  </si>
  <si>
    <t>茅ヶ崎市</t>
  </si>
  <si>
    <t>京丹波町</t>
  </si>
  <si>
    <t>清水町</t>
  </si>
  <si>
    <t>伊豆市</t>
  </si>
  <si>
    <t>中学校、高等学校又は中等教育学校</t>
  </si>
  <si>
    <t>芽室町</t>
  </si>
  <si>
    <t>中札内村</t>
  </si>
  <si>
    <t>堺市美原区</t>
  </si>
  <si>
    <t>蟹江町</t>
  </si>
  <si>
    <t>座間市</t>
  </si>
  <si>
    <t>更別村</t>
  </si>
  <si>
    <t>吉岡町</t>
  </si>
  <si>
    <t>広尾町</t>
  </si>
  <si>
    <t>幕別町</t>
  </si>
  <si>
    <t>足寄町</t>
  </si>
  <si>
    <t>小布施町</t>
  </si>
  <si>
    <t>徳島市</t>
  </si>
  <si>
    <t>日用品の販売を主たる目的とする店舗</t>
  </si>
  <si>
    <t>釧路町</t>
  </si>
  <si>
    <t>厚岸町</t>
  </si>
  <si>
    <t>湯沢市</t>
  </si>
  <si>
    <t>市川市</t>
  </si>
  <si>
    <t>白鷹町</t>
  </si>
  <si>
    <t>浜中町</t>
  </si>
  <si>
    <r>
      <t xml:space="preserve">ハ．用途
</t>
    </r>
    <r>
      <rPr>
        <sz val="9"/>
        <color theme="1"/>
        <rFont val="ＭＳ 明朝"/>
      </rPr>
      <t>（注意欄に記載の記号を
　記入してください）</t>
    </r>
    <rPh sb="2" eb="4">
      <t>ヨウト</t>
    </rPh>
    <rPh sb="13" eb="15">
      <t>キゴウ</t>
    </rPh>
    <phoneticPr fontId="3"/>
  </si>
  <si>
    <t>茨城町</t>
  </si>
  <si>
    <t>標茶町</t>
  </si>
  <si>
    <t>大仙市</t>
  </si>
  <si>
    <t>鶴居村</t>
  </si>
  <si>
    <t>色丹村</t>
  </si>
  <si>
    <t>岩倉市</t>
  </si>
  <si>
    <t>名古屋市千種区</t>
  </si>
  <si>
    <t>奥州市</t>
  </si>
  <si>
    <t>留夜別村</t>
  </si>
  <si>
    <t>遠野市</t>
  </si>
  <si>
    <t>奈良市</t>
  </si>
  <si>
    <t>つるぎ町</t>
  </si>
  <si>
    <t>白石市</t>
  </si>
  <si>
    <t>昭和村</t>
  </si>
  <si>
    <t>西東京市</t>
  </si>
  <si>
    <t>留別村</t>
  </si>
  <si>
    <t>伊勢崎市</t>
  </si>
  <si>
    <t>利府町</t>
  </si>
  <si>
    <t>昭和町</t>
  </si>
  <si>
    <t>七宗町</t>
  </si>
  <si>
    <t>蘂取村</t>
  </si>
  <si>
    <t>藤崎町</t>
  </si>
  <si>
    <t>富士市</t>
  </si>
  <si>
    <t>青森県</t>
  </si>
  <si>
    <t>大東市</t>
  </si>
  <si>
    <t>青森市</t>
  </si>
  <si>
    <t>早島町</t>
  </si>
  <si>
    <t>珠洲市</t>
  </si>
  <si>
    <t>黒石市</t>
  </si>
  <si>
    <t>登米市</t>
  </si>
  <si>
    <t>三川町</t>
  </si>
  <si>
    <t>弘前市</t>
  </si>
  <si>
    <t>平川市</t>
  </si>
  <si>
    <t>八戸市</t>
  </si>
  <si>
    <t>香取市</t>
  </si>
  <si>
    <t>普代村</t>
  </si>
  <si>
    <t>五所川原市</t>
  </si>
  <si>
    <t>十和田市</t>
  </si>
  <si>
    <t>新温泉町</t>
  </si>
  <si>
    <t>三沢市</t>
  </si>
  <si>
    <t>盛岡市</t>
  </si>
  <si>
    <t>吉富町</t>
  </si>
  <si>
    <t>尼崎市</t>
  </si>
  <si>
    <t>千代田町</t>
  </si>
  <si>
    <t>外ヶ浜町</t>
  </si>
  <si>
    <t>南小国町</t>
  </si>
  <si>
    <t>平戸市</t>
  </si>
  <si>
    <t>鰺ヶ沢町</t>
  </si>
  <si>
    <t>深浦町</t>
  </si>
  <si>
    <t>田子町</t>
  </si>
  <si>
    <t>名古屋市熱田区</t>
  </si>
  <si>
    <t>宮古市</t>
  </si>
  <si>
    <t>浦安市</t>
  </si>
  <si>
    <t>新郷村</t>
  </si>
  <si>
    <t>竹田市</t>
  </si>
  <si>
    <t>板柳町</t>
  </si>
  <si>
    <t>中泊町</t>
  </si>
  <si>
    <t>野辺地町</t>
  </si>
  <si>
    <t>上峰町</t>
  </si>
  <si>
    <t>パターン３</t>
  </si>
  <si>
    <t>能登町</t>
  </si>
  <si>
    <t>岩手町</t>
  </si>
  <si>
    <t>七戸町</t>
  </si>
  <si>
    <t>飛島村</t>
  </si>
  <si>
    <t>横浜町</t>
  </si>
  <si>
    <t>見附市</t>
  </si>
  <si>
    <t>　ホ．住宅の戸数</t>
  </si>
  <si>
    <t>東北町</t>
  </si>
  <si>
    <t>南相馬市</t>
  </si>
  <si>
    <t>六ヶ所村</t>
  </si>
  <si>
    <t>本庄市</t>
  </si>
  <si>
    <t>大間町</t>
  </si>
  <si>
    <t>川崎市中原区</t>
  </si>
  <si>
    <t>北九州市小倉北区</t>
  </si>
  <si>
    <t>三戸町</t>
  </si>
  <si>
    <t>南部町</t>
  </si>
  <si>
    <t>桑折町</t>
  </si>
  <si>
    <t>階上町</t>
  </si>
  <si>
    <t>河北町</t>
  </si>
  <si>
    <t>立山町</t>
  </si>
  <si>
    <t>岩手県</t>
  </si>
  <si>
    <t>花巻市</t>
  </si>
  <si>
    <t>横浜市磯子区</t>
  </si>
  <si>
    <t>東彼杵町</t>
  </si>
  <si>
    <t>久慈市</t>
  </si>
  <si>
    <t>鳥羽市</t>
  </si>
  <si>
    <t>常滑市</t>
  </si>
  <si>
    <t>柳津町</t>
  </si>
  <si>
    <t>上三川町</t>
  </si>
  <si>
    <t>静岡市葵区</t>
  </si>
  <si>
    <t>一関市</t>
  </si>
  <si>
    <t>陸前高田市</t>
  </si>
  <si>
    <t>神戸市北区</t>
  </si>
  <si>
    <t>西予市</t>
  </si>
  <si>
    <t>二戸市</t>
  </si>
  <si>
    <t>豊中市</t>
  </si>
  <si>
    <t>滝沢市</t>
  </si>
  <si>
    <t>大阪狭山市</t>
  </si>
  <si>
    <t>パターン２</t>
  </si>
  <si>
    <t>雫石町</t>
  </si>
  <si>
    <t>府中町</t>
  </si>
  <si>
    <t>山梨市</t>
  </si>
  <si>
    <t>紫波町</t>
  </si>
  <si>
    <t>東秩父村</t>
  </si>
  <si>
    <t>矢巾町</t>
  </si>
  <si>
    <t>西和賀町</t>
  </si>
  <si>
    <t>上小阿仁村</t>
  </si>
  <si>
    <t>三春町</t>
  </si>
  <si>
    <t>東温市</t>
  </si>
  <si>
    <t>阿武町</t>
  </si>
  <si>
    <t>玉村町</t>
  </si>
  <si>
    <t>大玉村</t>
  </si>
  <si>
    <t xml:space="preserve">共同住宅 </t>
  </si>
  <si>
    <t>さいたま市岩槻区</t>
  </si>
  <si>
    <t>瑞穂市</t>
  </si>
  <si>
    <t>06</t>
  </si>
  <si>
    <t>岡谷市</t>
  </si>
  <si>
    <t>金ケ崎町</t>
  </si>
  <si>
    <t>四條畷市</t>
  </si>
  <si>
    <t>平泉町</t>
  </si>
  <si>
    <t>東成瀬村</t>
  </si>
  <si>
    <t>山田町</t>
  </si>
  <si>
    <t>大潟村</t>
  </si>
  <si>
    <t>朝日村</t>
  </si>
  <si>
    <t>鶴ヶ島市</t>
  </si>
  <si>
    <t>吉野町</t>
  </si>
  <si>
    <t>(2)市区町村</t>
    <rPh sb="3" eb="5">
      <t>シク</t>
    </rPh>
    <rPh sb="5" eb="7">
      <t>チョウソン</t>
    </rPh>
    <phoneticPr fontId="3"/>
  </si>
  <si>
    <t>大河原町</t>
  </si>
  <si>
    <t>新潟市江南区</t>
  </si>
  <si>
    <t>岩泉町</t>
  </si>
  <si>
    <t>伊江村</t>
  </si>
  <si>
    <t>上勝町</t>
  </si>
  <si>
    <t>嬬恋村</t>
  </si>
  <si>
    <t>大郷町</t>
  </si>
  <si>
    <t>豊橋市</t>
  </si>
  <si>
    <t>上島町</t>
  </si>
  <si>
    <t>三鷹市</t>
  </si>
  <si>
    <t>田野畑村</t>
  </si>
  <si>
    <t>九戸村</t>
  </si>
  <si>
    <t>姫路市</t>
  </si>
  <si>
    <t>宮城県</t>
  </si>
  <si>
    <t>大町市</t>
  </si>
  <si>
    <t>長南町</t>
  </si>
  <si>
    <t>楢葉町</t>
  </si>
  <si>
    <t>さくら市</t>
  </si>
  <si>
    <t>大分市</t>
  </si>
  <si>
    <t>仙台市宮城野区</t>
  </si>
  <si>
    <t>天理市</t>
  </si>
  <si>
    <t>山形市</t>
  </si>
  <si>
    <t>東久留米市</t>
  </si>
  <si>
    <t>仙台市泉区</t>
  </si>
  <si>
    <t>志布志市</t>
  </si>
  <si>
    <t>イ．建築主の種別</t>
  </si>
  <si>
    <t>石巻市</t>
  </si>
  <si>
    <t>気仙沼市</t>
  </si>
  <si>
    <t>岬町</t>
  </si>
  <si>
    <t>名取市</t>
  </si>
  <si>
    <t>渋谷区</t>
  </si>
  <si>
    <t>角田市</t>
  </si>
  <si>
    <t>東洋町</t>
  </si>
  <si>
    <t>大崎市</t>
  </si>
  <si>
    <t>廿日市市</t>
  </si>
  <si>
    <t>明和町</t>
  </si>
  <si>
    <t>砥部町</t>
  </si>
  <si>
    <t>日立市</t>
  </si>
  <si>
    <t>多賀城市</t>
  </si>
  <si>
    <t>富谷市</t>
  </si>
  <si>
    <t>湯沢町</t>
  </si>
  <si>
    <t>千葉市花見川区</t>
  </si>
  <si>
    <t>蔵王町</t>
  </si>
  <si>
    <t>横浜市緑区</t>
  </si>
  <si>
    <t>鞍手町</t>
  </si>
  <si>
    <t>七ヶ宿町</t>
  </si>
  <si>
    <t>村田町</t>
  </si>
  <si>
    <t>桐生市</t>
  </si>
  <si>
    <t>飯舘村</t>
  </si>
  <si>
    <t>長浜市</t>
  </si>
  <si>
    <t>川崎町</t>
  </si>
  <si>
    <t>丸森町</t>
  </si>
  <si>
    <t>藤沢市</t>
  </si>
  <si>
    <t>小国町</t>
  </si>
  <si>
    <t>松島町</t>
  </si>
  <si>
    <t>南牧村</t>
  </si>
  <si>
    <t>千葉市稲毛区</t>
  </si>
  <si>
    <t>七ヶ浜町</t>
  </si>
  <si>
    <t>大和町</t>
  </si>
  <si>
    <t>三島市</t>
  </si>
  <si>
    <t>高原町</t>
  </si>
  <si>
    <t>三条市</t>
  </si>
  <si>
    <t>大衡村</t>
  </si>
  <si>
    <t>福井県</t>
  </si>
  <si>
    <t>色麻町</t>
  </si>
  <si>
    <t>湯梨浜町</t>
  </si>
  <si>
    <t>すさみ町</t>
  </si>
  <si>
    <t>加美町</t>
  </si>
  <si>
    <t>東松山市</t>
  </si>
  <si>
    <t>さいたま市南区</t>
  </si>
  <si>
    <t>涌谷町</t>
  </si>
  <si>
    <t>女川町</t>
  </si>
  <si>
    <t>いの町</t>
  </si>
  <si>
    <t>津南町</t>
  </si>
  <si>
    <t>草加市</t>
  </si>
  <si>
    <t>南三陸町</t>
  </si>
  <si>
    <t>真室川町</t>
  </si>
  <si>
    <t>奥出雲町</t>
  </si>
  <si>
    <t>岡山市北区</t>
  </si>
  <si>
    <t>南魚沼市</t>
  </si>
  <si>
    <t>08280</t>
  </si>
  <si>
    <t>能代市</t>
  </si>
  <si>
    <t>只見町</t>
  </si>
  <si>
    <t>瀬戸市</t>
  </si>
  <si>
    <t>潟上市</t>
  </si>
  <si>
    <t>高鍋町</t>
  </si>
  <si>
    <t>北秋田市</t>
  </si>
  <si>
    <t>にかほ市</t>
  </si>
  <si>
    <t>広野町</t>
  </si>
  <si>
    <t>添田町</t>
  </si>
  <si>
    <t>小諸市</t>
  </si>
  <si>
    <t>仙北市</t>
  </si>
  <si>
    <t>藤里町</t>
  </si>
  <si>
    <t>阿蘇市</t>
  </si>
  <si>
    <t>三種町</t>
  </si>
  <si>
    <t>大和高田市</t>
  </si>
  <si>
    <t>五城目町</t>
  </si>
  <si>
    <t>山形県</t>
  </si>
  <si>
    <t>新座市</t>
  </si>
  <si>
    <t>米沢市</t>
  </si>
  <si>
    <t>(9)建築物の用途分類</t>
    <rPh sb="3" eb="6">
      <t>ケンチクブツ</t>
    </rPh>
    <rPh sb="7" eb="9">
      <t>ヨウト</t>
    </rPh>
    <rPh sb="9" eb="11">
      <t>ブンルイ</t>
    </rPh>
    <phoneticPr fontId="3"/>
  </si>
  <si>
    <t>旭市</t>
  </si>
  <si>
    <t>貝塚市</t>
  </si>
  <si>
    <t>鶴岡市</t>
  </si>
  <si>
    <t>北名古屋市</t>
  </si>
  <si>
    <t>寒河江市</t>
  </si>
  <si>
    <t>土佐清水市</t>
  </si>
  <si>
    <t>天童市</t>
  </si>
  <si>
    <t>滑川町</t>
  </si>
  <si>
    <t>02</t>
  </si>
  <si>
    <t>東根市</t>
  </si>
  <si>
    <t>南陽市</t>
  </si>
  <si>
    <t>南木曽町</t>
  </si>
  <si>
    <t>助産所（入所する者の寝室がないものに限る。）</t>
    <rPh sb="4" eb="6">
      <t>ニュウショ</t>
    </rPh>
    <rPh sb="8" eb="9">
      <t>モノ</t>
    </rPh>
    <rPh sb="10" eb="12">
      <t>シンシツ</t>
    </rPh>
    <rPh sb="18" eb="19">
      <t>カギ</t>
    </rPh>
    <phoneticPr fontId="3"/>
  </si>
  <si>
    <t>椎葉村</t>
  </si>
  <si>
    <t>中山町</t>
  </si>
  <si>
    <t>朝日町</t>
  </si>
  <si>
    <t>氷川町</t>
  </si>
  <si>
    <t>岡山市中区</t>
  </si>
  <si>
    <t>勝山市</t>
  </si>
  <si>
    <t>喜多方市</t>
  </si>
  <si>
    <t>糸満市</t>
  </si>
  <si>
    <t>大江町</t>
  </si>
  <si>
    <t>甲賀市</t>
  </si>
  <si>
    <t>金山町</t>
  </si>
  <si>
    <t>ハ．新設住宅の資金</t>
  </si>
  <si>
    <t>最上町</t>
  </si>
  <si>
    <t>(7)敷地の位置（都市計画）</t>
    <rPh sb="3" eb="5">
      <t>シキチ</t>
    </rPh>
    <rPh sb="6" eb="8">
      <t>イチ</t>
    </rPh>
    <rPh sb="9" eb="13">
      <t>トシケイカク</t>
    </rPh>
    <phoneticPr fontId="3"/>
  </si>
  <si>
    <t>大蔵村</t>
  </si>
  <si>
    <t>江戸川区</t>
  </si>
  <si>
    <t>海老名市</t>
  </si>
  <si>
    <t>鮭川村</t>
  </si>
  <si>
    <t>川北町</t>
  </si>
  <si>
    <t>国見町</t>
  </si>
  <si>
    <t>東員町</t>
  </si>
  <si>
    <t>戸沢村</t>
  </si>
  <si>
    <t>伊根町</t>
  </si>
  <si>
    <t>山口県</t>
  </si>
  <si>
    <t>韮崎市</t>
  </si>
  <si>
    <t>館林市</t>
  </si>
  <si>
    <t>ホ．住宅の種類</t>
  </si>
  <si>
    <t>川西町</t>
  </si>
  <si>
    <t>リ．新築工事の場合に
　　おける地上の階数</t>
    <rPh sb="2" eb="4">
      <t>シンチク</t>
    </rPh>
    <rPh sb="4" eb="6">
      <t>コウジ</t>
    </rPh>
    <rPh sb="7" eb="9">
      <t>バアイ</t>
    </rPh>
    <phoneticPr fontId="3"/>
  </si>
  <si>
    <t>庄内町</t>
  </si>
  <si>
    <t>エラー23</t>
  </si>
  <si>
    <t>遊佐町</t>
  </si>
  <si>
    <t>福島県</t>
  </si>
  <si>
    <t>檜枝岐村</t>
  </si>
  <si>
    <t>さいたま市緑区</t>
  </si>
  <si>
    <t>福島市</t>
  </si>
  <si>
    <t>名古屋市北区</t>
  </si>
  <si>
    <t>中種子町</t>
  </si>
  <si>
    <t>郡山市</t>
  </si>
  <si>
    <t>美浦村</t>
  </si>
  <si>
    <t>須賀川市</t>
  </si>
  <si>
    <t>日進市</t>
  </si>
  <si>
    <t>長野市</t>
  </si>
  <si>
    <t>長野県</t>
  </si>
  <si>
    <t>相馬市</t>
  </si>
  <si>
    <t>苅田町</t>
  </si>
  <si>
    <t>パターン７</t>
  </si>
  <si>
    <t>新居浜市</t>
  </si>
  <si>
    <t>本宮市</t>
  </si>
  <si>
    <t>三島町</t>
  </si>
  <si>
    <t>小笠原村</t>
  </si>
  <si>
    <t>川俣町</t>
  </si>
  <si>
    <t>江東区</t>
  </si>
  <si>
    <t>下郷町</t>
  </si>
  <si>
    <t>南会津町</t>
  </si>
  <si>
    <t>今治市</t>
  </si>
  <si>
    <t>磐梯町</t>
  </si>
  <si>
    <t>名古屋市中川区</t>
  </si>
  <si>
    <t>猪苗代町</t>
  </si>
  <si>
    <t>あさぎり町</t>
  </si>
  <si>
    <t>須坂市</t>
  </si>
  <si>
    <t>名古屋市天白区</t>
  </si>
  <si>
    <t>湯川村</t>
  </si>
  <si>
    <t>矢吹町</t>
  </si>
  <si>
    <t>大崎上島町</t>
  </si>
  <si>
    <t>高崎市</t>
  </si>
  <si>
    <t>矢祭町</t>
  </si>
  <si>
    <t>玉川村</t>
  </si>
  <si>
    <t>輪島市</t>
  </si>
  <si>
    <t>平田村</t>
  </si>
  <si>
    <t>浅川町</t>
  </si>
  <si>
    <t>田原本町</t>
  </si>
  <si>
    <t>市町村一連番号</t>
    <rPh sb="0" eb="3">
      <t>シチョウソン</t>
    </rPh>
    <rPh sb="3" eb="5">
      <t>イチレン</t>
    </rPh>
    <rPh sb="5" eb="7">
      <t>バンゴウ</t>
    </rPh>
    <phoneticPr fontId="3"/>
  </si>
  <si>
    <t>成田市</t>
  </si>
  <si>
    <t>古殿町</t>
  </si>
  <si>
    <t>小野町</t>
  </si>
  <si>
    <t>小牧市</t>
  </si>
  <si>
    <t>大阪市旭区</t>
  </si>
  <si>
    <t>川内村</t>
  </si>
  <si>
    <t>大熊町</t>
  </si>
  <si>
    <t>双葉町</t>
  </si>
  <si>
    <t>魚津市</t>
  </si>
  <si>
    <t>浪江町</t>
  </si>
  <si>
    <t>川越町</t>
  </si>
  <si>
    <t>神川町</t>
  </si>
  <si>
    <t>葛尾村</t>
  </si>
  <si>
    <t>新地町</t>
  </si>
  <si>
    <t>筑西市</t>
  </si>
  <si>
    <t>刈谷市</t>
  </si>
  <si>
    <t>水戸市</t>
  </si>
  <si>
    <t>柏原市</t>
  </si>
  <si>
    <t>守山市</t>
  </si>
  <si>
    <t>豊前市</t>
  </si>
  <si>
    <t>土浦市</t>
  </si>
  <si>
    <t>石岡市</t>
  </si>
  <si>
    <t>結城市</t>
  </si>
  <si>
    <t>龍ケ崎市</t>
  </si>
  <si>
    <t>千葉県</t>
  </si>
  <si>
    <t>分類番号生成関数</t>
  </si>
  <si>
    <t>下妻市</t>
  </si>
  <si>
    <t>常総市</t>
  </si>
  <si>
    <t>あま市</t>
  </si>
  <si>
    <t>常陸太田市</t>
  </si>
  <si>
    <t>高萩市</t>
  </si>
  <si>
    <t>与那国町</t>
  </si>
  <si>
    <t>安中市</t>
  </si>
  <si>
    <t>高岡市</t>
  </si>
  <si>
    <t>北茨城市</t>
  </si>
  <si>
    <t>白石町</t>
  </si>
  <si>
    <t>水上村</t>
  </si>
  <si>
    <t>薩摩川内市</t>
  </si>
  <si>
    <t>宇検村</t>
  </si>
  <si>
    <t>千葉市若葉区</t>
  </si>
  <si>
    <t>笠間市</t>
  </si>
  <si>
    <t>取手市</t>
  </si>
  <si>
    <t>神流町</t>
  </si>
  <si>
    <t>牛久市</t>
  </si>
  <si>
    <t>08452</t>
  </si>
  <si>
    <t>つくば市</t>
  </si>
  <si>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</si>
  <si>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</si>
  <si>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</si>
  <si>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</si>
  <si>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</si>
  <si>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</si>
  <si>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</si>
  <si>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</si>
  <si>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</si>
  <si>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</si>
  <si>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</si>
  <si>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</si>
  <si>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</si>
  <si>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</si>
  <si>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</si>
  <si>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</si>
  <si>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</si>
  <si>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</si>
  <si>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</si>
  <si>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</si>
  <si>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</si>
  <si>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</si>
  <si>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</si>
  <si>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</si>
  <si>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</si>
  <si>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</si>
  <si>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</si>
  <si>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</si>
  <si>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大子町</t>
  </si>
  <si>
    <t>阿見町</t>
  </si>
  <si>
    <t>広島市安佐南区</t>
  </si>
  <si>
    <t>宜野湾市</t>
  </si>
  <si>
    <t>清川村</t>
  </si>
  <si>
    <t>八千代町</t>
  </si>
  <si>
    <t>五霞町</t>
  </si>
  <si>
    <t>境町</t>
  </si>
  <si>
    <t>瑞穂町</t>
  </si>
  <si>
    <t>千葉市緑区</t>
  </si>
  <si>
    <t>利根町</t>
  </si>
  <si>
    <t>宇都宮市</t>
  </si>
  <si>
    <t>飯綱町</t>
  </si>
  <si>
    <t>松田町</t>
  </si>
  <si>
    <t>08220</t>
  </si>
  <si>
    <t>足利市</t>
  </si>
  <si>
    <t>泉大津市</t>
  </si>
  <si>
    <t>氷見市</t>
  </si>
  <si>
    <t>佐野市</t>
  </si>
  <si>
    <t>壬生町</t>
  </si>
  <si>
    <t>鹿沼市</t>
  </si>
  <si>
    <t>佐倉市</t>
  </si>
  <si>
    <t>日光市</t>
  </si>
  <si>
    <t>根羽村</t>
  </si>
  <si>
    <t>みなかみ町</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</si>
  <si>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</si>
  <si>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</si>
  <si>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</si>
  <si>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</si>
  <si>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</si>
  <si>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</si>
  <si>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</si>
  <si>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</si>
  <si>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</si>
  <si>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</si>
  <si>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</si>
  <si>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</si>
  <si>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</si>
  <si>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</si>
  <si>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新上五島町</t>
  </si>
  <si>
    <t>野木町</t>
  </si>
  <si>
    <t>塩谷町</t>
  </si>
  <si>
    <t>チ．建築工事費予定額</t>
  </si>
  <si>
    <t>高根沢町</t>
  </si>
  <si>
    <t>中野市</t>
  </si>
  <si>
    <t>杉戸町</t>
  </si>
  <si>
    <t>横浜市神奈川区</t>
  </si>
  <si>
    <t>津和野町</t>
  </si>
  <si>
    <t>那須町</t>
  </si>
  <si>
    <t>大阪市港区</t>
  </si>
  <si>
    <t>一宮町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</si>
  <si>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</si>
  <si>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</si>
  <si>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</si>
  <si>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</si>
  <si>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</si>
  <si>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</si>
  <si>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</si>
  <si>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</si>
  <si>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</si>
  <si>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</si>
  <si>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</si>
  <si>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富岡市</t>
  </si>
  <si>
    <t>横浜市旭区</t>
  </si>
  <si>
    <t>志木市</t>
  </si>
  <si>
    <t>行田市</t>
  </si>
  <si>
    <t>みどり市</t>
  </si>
  <si>
    <t>中之条町</t>
  </si>
  <si>
    <t>加古川市</t>
  </si>
  <si>
    <t>長野原町</t>
  </si>
  <si>
    <t>五島市</t>
  </si>
  <si>
    <t>北谷町</t>
  </si>
  <si>
    <t>野田市</t>
  </si>
  <si>
    <t>草津町</t>
  </si>
  <si>
    <t>郵便番号</t>
    <rPh sb="0" eb="4">
      <t>ユウビンバンゴウ</t>
    </rPh>
    <phoneticPr fontId="3"/>
  </si>
  <si>
    <t>京丹後市</t>
  </si>
  <si>
    <t>高山村</t>
  </si>
  <si>
    <t>東吾妻町</t>
  </si>
  <si>
    <t>川崎市幸区</t>
  </si>
  <si>
    <t>万円</t>
    <rPh sb="0" eb="1">
      <t>マン</t>
    </rPh>
    <rPh sb="1" eb="2">
      <t>エン</t>
    </rPh>
    <phoneticPr fontId="3"/>
  </si>
  <si>
    <t>逗子市</t>
  </si>
  <si>
    <t>久米南町</t>
  </si>
  <si>
    <t>上郡町</t>
  </si>
  <si>
    <t>片品村</t>
  </si>
  <si>
    <t>入善町</t>
  </si>
  <si>
    <t>防府市</t>
  </si>
  <si>
    <t>川場村</t>
  </si>
  <si>
    <t>四日市市</t>
  </si>
  <si>
    <t>大泉町</t>
  </si>
  <si>
    <t>安芸太田町</t>
  </si>
  <si>
    <t>鋸南町</t>
  </si>
  <si>
    <t>宇美町</t>
  </si>
  <si>
    <t>邑楽町</t>
  </si>
  <si>
    <t>宇土市</t>
  </si>
  <si>
    <t>埼玉県</t>
  </si>
  <si>
    <t>さいたま市大宮区</t>
  </si>
  <si>
    <t>小鹿野町</t>
  </si>
  <si>
    <t>加須市</t>
  </si>
  <si>
    <t>さいたま市見沼区</t>
  </si>
  <si>
    <t>新庄村</t>
  </si>
  <si>
    <t>さいたま市桜区</t>
  </si>
  <si>
    <t>さいたま市浦和区</t>
  </si>
  <si>
    <t>川越市</t>
  </si>
  <si>
    <t>富津市</t>
  </si>
  <si>
    <t>皆野町</t>
  </si>
  <si>
    <t>南風原町</t>
  </si>
  <si>
    <t>川口市</t>
  </si>
  <si>
    <t>玖珠町</t>
  </si>
  <si>
    <t>秩父市</t>
  </si>
  <si>
    <t>大阪市淀川区</t>
  </si>
  <si>
    <t>所沢市</t>
  </si>
  <si>
    <t>飯能市</t>
  </si>
  <si>
    <t>狭山市</t>
  </si>
  <si>
    <t>生坂村</t>
  </si>
  <si>
    <t>安堵町</t>
  </si>
  <si>
    <t>鴻巣市</t>
  </si>
  <si>
    <t>深谷市</t>
  </si>
  <si>
    <t>菊川市</t>
  </si>
  <si>
    <t>蕨市</t>
  </si>
  <si>
    <t>戸田市</t>
  </si>
  <si>
    <t>村上市</t>
  </si>
  <si>
    <t>入間市</t>
  </si>
  <si>
    <t>東大阪市</t>
  </si>
  <si>
    <t>朝霞市</t>
  </si>
  <si>
    <t>和光市</t>
  </si>
  <si>
    <t>加西市</t>
  </si>
  <si>
    <t>久喜市</t>
  </si>
  <si>
    <t>北本市</t>
  </si>
  <si>
    <t>08510</t>
  </si>
  <si>
    <t>伊那市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</si>
  <si>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</si>
  <si>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</si>
  <si>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</si>
  <si>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八潮市</t>
  </si>
  <si>
    <t>坂戸市</t>
  </si>
  <si>
    <t>日高市</t>
  </si>
  <si>
    <t>広島市西区</t>
  </si>
  <si>
    <t>各種学校</t>
  </si>
  <si>
    <t>ふじみ野市</t>
  </si>
  <si>
    <t>白岡市</t>
  </si>
  <si>
    <t>筑北村</t>
  </si>
  <si>
    <t>越生町</t>
  </si>
  <si>
    <t>嵐山町</t>
  </si>
  <si>
    <t>八幡市</t>
  </si>
  <si>
    <t>吉見町</t>
  </si>
  <si>
    <t>鳩山町</t>
  </si>
  <si>
    <t>宝達志水町</t>
  </si>
  <si>
    <t>小矢部市</t>
  </si>
  <si>
    <t>横瀬町</t>
  </si>
  <si>
    <t>長瀞町</t>
  </si>
  <si>
    <t>上里町</t>
  </si>
  <si>
    <t>新島村</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</si>
  <si>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</si>
  <si>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</si>
  <si>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</si>
  <si>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</si>
  <si>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</si>
  <si>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</si>
  <si>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山県市</t>
  </si>
  <si>
    <t>08150</t>
  </si>
  <si>
    <t>千葉市美浜区</t>
  </si>
  <si>
    <t>飛騨市</t>
  </si>
  <si>
    <t>狛江市</t>
  </si>
  <si>
    <t>銚子市</t>
  </si>
  <si>
    <t>吉野川市</t>
  </si>
  <si>
    <t>船橋市</t>
  </si>
  <si>
    <t>木更津市</t>
  </si>
  <si>
    <t>大阪市東住吉区</t>
  </si>
  <si>
    <t>半田市</t>
  </si>
  <si>
    <t>松戸市</t>
  </si>
  <si>
    <t>徳之島町</t>
  </si>
  <si>
    <t>茂原市</t>
  </si>
  <si>
    <t>習志野市</t>
  </si>
  <si>
    <t>勝浦市</t>
  </si>
  <si>
    <t>市原市</t>
  </si>
  <si>
    <t>流山市</t>
  </si>
  <si>
    <t>鴨川市</t>
  </si>
  <si>
    <t>さつま町</t>
  </si>
  <si>
    <t>八千代市</t>
  </si>
  <si>
    <t>幼稚園</t>
  </si>
  <si>
    <t>鎌ケ谷市</t>
  </si>
  <si>
    <t>松本市</t>
  </si>
  <si>
    <t>君津市</t>
  </si>
  <si>
    <t>美祢市</t>
  </si>
  <si>
    <t>印西市</t>
  </si>
  <si>
    <t>山梨県</t>
  </si>
  <si>
    <t>富里市</t>
  </si>
  <si>
    <t>豊丘村</t>
  </si>
  <si>
    <t>南房総市</t>
  </si>
  <si>
    <t>中央区</t>
  </si>
  <si>
    <t>海津市</t>
  </si>
  <si>
    <t>工場（自動車修理工場を除く。）</t>
  </si>
  <si>
    <t>匝瑳市</t>
  </si>
  <si>
    <t>いすみ市</t>
  </si>
  <si>
    <t>新宮市</t>
  </si>
  <si>
    <t>栄町</t>
  </si>
  <si>
    <t>神崎町</t>
  </si>
  <si>
    <t>基山町</t>
  </si>
  <si>
    <t>宿泊業、飲食店、持ち帰り・配達飲食サービス業</t>
  </si>
  <si>
    <t>多古町</t>
  </si>
  <si>
    <t>(10)多用途</t>
    <rPh sb="4" eb="7">
      <t>タヨウト</t>
    </rPh>
    <phoneticPr fontId="3"/>
  </si>
  <si>
    <t>雲南市</t>
  </si>
  <si>
    <t>九十九里町</t>
  </si>
  <si>
    <t>芝山町</t>
  </si>
  <si>
    <t>横芝光町</t>
  </si>
  <si>
    <t>睦沢町</t>
  </si>
  <si>
    <t>長生村</t>
  </si>
  <si>
    <t>長柄町</t>
  </si>
  <si>
    <t>玉城町</t>
  </si>
  <si>
    <t>御宿町</t>
  </si>
  <si>
    <t>東京都</t>
  </si>
  <si>
    <t>五條市</t>
  </si>
  <si>
    <t>安八町</t>
  </si>
  <si>
    <t>千代田区</t>
  </si>
  <si>
    <t>港区</t>
  </si>
  <si>
    <t>那智勝浦町</t>
  </si>
  <si>
    <t>富士吉田市</t>
  </si>
  <si>
    <t>新宿区</t>
  </si>
  <si>
    <t>08400</t>
  </si>
  <si>
    <t>墨田区</t>
  </si>
  <si>
    <t>品川区</t>
  </si>
  <si>
    <t>目黒区</t>
  </si>
  <si>
    <t>阿南町</t>
  </si>
  <si>
    <t>宜野座村</t>
  </si>
  <si>
    <t>大田区</t>
  </si>
  <si>
    <t>世田谷区</t>
  </si>
  <si>
    <t>中野区</t>
  </si>
  <si>
    <t>豊島区</t>
  </si>
  <si>
    <t>練馬区</t>
  </si>
  <si>
    <t>福山市</t>
  </si>
  <si>
    <t>嘉島町</t>
  </si>
  <si>
    <t>葛飾区</t>
  </si>
  <si>
    <t>武蔵野市</t>
  </si>
  <si>
    <t>調布市</t>
  </si>
  <si>
    <t>小金井市</t>
  </si>
  <si>
    <t>小海町</t>
  </si>
  <si>
    <t>国分寺市</t>
  </si>
  <si>
    <t>三豊市</t>
  </si>
  <si>
    <t>　ヌ．建築物の評価額</t>
  </si>
  <si>
    <t>国立市</t>
  </si>
  <si>
    <t>福生市</t>
  </si>
  <si>
    <t>08160</t>
  </si>
  <si>
    <t>武蔵村山市</t>
  </si>
  <si>
    <t>多摩市</t>
  </si>
  <si>
    <t>国家公務、地方公務</t>
  </si>
  <si>
    <t>福井市</t>
  </si>
  <si>
    <t>羽村市</t>
  </si>
  <si>
    <t>あきる野市</t>
  </si>
  <si>
    <t>有田町</t>
  </si>
  <si>
    <t>嘉麻市</t>
  </si>
  <si>
    <t>日の出町</t>
  </si>
  <si>
    <t>檜原村</t>
  </si>
  <si>
    <t>粟島浦村</t>
  </si>
  <si>
    <t>大島町</t>
  </si>
  <si>
    <t>草津市</t>
  </si>
  <si>
    <t>御蔵島村</t>
  </si>
  <si>
    <t>野迫川村</t>
  </si>
  <si>
    <t>伊勢原市</t>
  </si>
  <si>
    <t>三宅村</t>
  </si>
  <si>
    <t>八丈町</t>
  </si>
  <si>
    <t>青ヶ島村</t>
  </si>
  <si>
    <t>綾瀬市</t>
  </si>
  <si>
    <t>横浜市鶴見区</t>
  </si>
  <si>
    <t>北杜市</t>
  </si>
  <si>
    <t>三原市</t>
  </si>
  <si>
    <t>横浜市西区</t>
  </si>
  <si>
    <t>横浜市中区</t>
  </si>
  <si>
    <t>横浜市保土ケ谷区</t>
  </si>
  <si>
    <t>横浜市金沢区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</si>
  <si>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</si>
  <si>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</si>
  <si>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横浜市港北区</t>
  </si>
  <si>
    <t>横浜市戸塚区</t>
  </si>
  <si>
    <t>横浜市港南区</t>
  </si>
  <si>
    <t>静岡市清水区</t>
  </si>
  <si>
    <t>小学校</t>
  </si>
  <si>
    <t>横浜市青葉区</t>
  </si>
  <si>
    <t>東峰村</t>
  </si>
  <si>
    <t>小竹町</t>
  </si>
  <si>
    <t>日向市</t>
  </si>
  <si>
    <t>佐久穂町</t>
  </si>
  <si>
    <t>駒ヶ根市</t>
  </si>
  <si>
    <t>横浜市都筑区</t>
  </si>
  <si>
    <t>浜松市天竜区</t>
  </si>
  <si>
    <t>川崎市川崎区</t>
  </si>
  <si>
    <t>川崎市高津区</t>
  </si>
  <si>
    <t>筑前町</t>
  </si>
  <si>
    <t>川崎市多摩区</t>
  </si>
  <si>
    <t>羽咋市</t>
  </si>
  <si>
    <t>川崎市宮前区</t>
  </si>
  <si>
    <t>垂井町</t>
  </si>
  <si>
    <t>相模原市緑区</t>
  </si>
  <si>
    <t>相模原市中央区</t>
  </si>
  <si>
    <t>神戸市西区</t>
  </si>
  <si>
    <t>喬木村</t>
  </si>
  <si>
    <t>08360</t>
  </si>
  <si>
    <t>相模原市南区</t>
  </si>
  <si>
    <t>横須賀市</t>
  </si>
  <si>
    <t>富田林市</t>
  </si>
  <si>
    <t>木城町</t>
  </si>
  <si>
    <t>川南町</t>
  </si>
  <si>
    <t>平塚市</t>
  </si>
  <si>
    <t>三浦市</t>
  </si>
  <si>
    <t>山江村</t>
  </si>
  <si>
    <t>厚木市</t>
  </si>
  <si>
    <t>大和市</t>
  </si>
  <si>
    <t>南足柄市</t>
  </si>
  <si>
    <t>大鹿村</t>
  </si>
  <si>
    <t>葉山町</t>
  </si>
  <si>
    <t>勝浦町</t>
  </si>
  <si>
    <t>大磯町</t>
  </si>
  <si>
    <t>中井町</t>
  </si>
  <si>
    <t>大井町</t>
  </si>
  <si>
    <t>山北町</t>
  </si>
  <si>
    <t>開成町</t>
  </si>
  <si>
    <t>那珂川市</t>
  </si>
  <si>
    <t>真鶴町</t>
  </si>
  <si>
    <t>湯河原町</t>
  </si>
  <si>
    <t>本部町</t>
  </si>
  <si>
    <t>妙高市</t>
  </si>
  <si>
    <t>出水市</t>
  </si>
  <si>
    <t>愛川町</t>
  </si>
  <si>
    <t>新潟市東区</t>
  </si>
  <si>
    <t>淡路市</t>
  </si>
  <si>
    <t>新潟市秋葉区</t>
  </si>
  <si>
    <t>新潟市西区</t>
  </si>
  <si>
    <t>新潟市西蒲区</t>
  </si>
  <si>
    <t>小千谷市</t>
  </si>
  <si>
    <t>五泉市</t>
  </si>
  <si>
    <t>加賀市</t>
  </si>
  <si>
    <t>阿賀野市</t>
  </si>
  <si>
    <t>魚沼市</t>
  </si>
  <si>
    <t>胎内市</t>
  </si>
  <si>
    <t>富山県</t>
  </si>
  <si>
    <t>田上町</t>
  </si>
  <si>
    <t>神埼市</t>
  </si>
  <si>
    <t>三次市</t>
  </si>
  <si>
    <t>徳島県</t>
  </si>
  <si>
    <t>共同住宅</t>
  </si>
  <si>
    <t>関川村</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</si>
  <si>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</si>
  <si>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</si>
  <si>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</si>
  <si>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</si>
  <si>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</si>
  <si>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</si>
  <si>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光市</t>
  </si>
  <si>
    <t>射水市</t>
  </si>
  <si>
    <t>土佐市</t>
  </si>
  <si>
    <t>上市町</t>
  </si>
  <si>
    <t>石川県</t>
  </si>
  <si>
    <t>越前市</t>
  </si>
  <si>
    <t>金沢市</t>
  </si>
  <si>
    <t>七尾市</t>
  </si>
  <si>
    <t>かほく市</t>
  </si>
  <si>
    <t>津幡町</t>
  </si>
  <si>
    <t>市川三郷町</t>
  </si>
  <si>
    <t>大野市</t>
  </si>
  <si>
    <t>内灘町</t>
  </si>
  <si>
    <t>太宰府市</t>
  </si>
  <si>
    <t>中能登町</t>
  </si>
  <si>
    <t>穴水町</t>
  </si>
  <si>
    <t>山中湖村</t>
  </si>
  <si>
    <t>小浜市</t>
  </si>
  <si>
    <t>あわら市</t>
  </si>
  <si>
    <t>南越前町</t>
  </si>
  <si>
    <t>大阪市東淀川区</t>
  </si>
  <si>
    <t>美浜町</t>
  </si>
  <si>
    <t>パターン９</t>
  </si>
  <si>
    <t>甲斐市</t>
  </si>
  <si>
    <t>銀行の支店、損害保険代理店、宅地建物取引業を営む店舗その他これらに類するサービス業を営む店舗</t>
  </si>
  <si>
    <t>東郷町</t>
  </si>
  <si>
    <t>笛吹市</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</si>
  <si>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</si>
  <si>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</si>
  <si>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</si>
  <si>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</si>
  <si>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</si>
  <si>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</si>
  <si>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</si>
  <si>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</si>
  <si>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</si>
  <si>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</si>
  <si>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</si>
  <si>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(24)戸数[戸]</t>
    <rPh sb="5" eb="6">
      <t>ジュウコ</t>
    </rPh>
    <rPh sb="7" eb="8">
      <t>ト</t>
    </rPh>
    <phoneticPr fontId="3"/>
  </si>
  <si>
    <t>軽井沢町</t>
  </si>
  <si>
    <t>立科町</t>
  </si>
  <si>
    <t>青木村</t>
  </si>
  <si>
    <t>浜松市南区</t>
  </si>
  <si>
    <t>長和町</t>
  </si>
  <si>
    <t>下諏訪町</t>
  </si>
  <si>
    <t>沼津市</t>
  </si>
  <si>
    <t>富士見町</t>
  </si>
  <si>
    <t>栗東市</t>
  </si>
  <si>
    <t>京都市東山区</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</si>
  <si>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</si>
  <si>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</si>
  <si>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</si>
  <si>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</si>
  <si>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</si>
  <si>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</si>
  <si>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</si>
  <si>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</si>
  <si>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</si>
  <si>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</si>
  <si>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</si>
  <si>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</si>
  <si>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</si>
  <si>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</si>
  <si>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</si>
  <si>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</si>
  <si>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</si>
  <si>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売木村</t>
  </si>
  <si>
    <t>岐阜県</t>
  </si>
  <si>
    <t>天龍村</t>
  </si>
  <si>
    <t>上松町</t>
  </si>
  <si>
    <t>与論町</t>
  </si>
  <si>
    <t>麻績村</t>
  </si>
  <si>
    <t>山形村</t>
  </si>
  <si>
    <t>松川村</t>
  </si>
  <si>
    <t>白馬村</t>
  </si>
  <si>
    <t>小谷村</t>
  </si>
  <si>
    <t>坂城町</t>
  </si>
  <si>
    <t>山ノ内町</t>
  </si>
  <si>
    <t>岡崎市</t>
  </si>
  <si>
    <t>パターン４</t>
  </si>
  <si>
    <t>木島平村</t>
  </si>
  <si>
    <t>豊明市</t>
  </si>
  <si>
    <t>串間市</t>
  </si>
  <si>
    <t>野沢温泉村</t>
  </si>
  <si>
    <t>小川村</t>
  </si>
  <si>
    <t>栄村</t>
  </si>
  <si>
    <t>岐阜市</t>
  </si>
  <si>
    <t>広島市安佐北区</t>
  </si>
  <si>
    <t>春日井市</t>
  </si>
  <si>
    <t>高山市</t>
  </si>
  <si>
    <t>地下</t>
    <rPh sb="0" eb="2">
      <t>チカ</t>
    </rPh>
    <phoneticPr fontId="3"/>
  </si>
  <si>
    <t>多治見市</t>
  </si>
  <si>
    <t>関市</t>
  </si>
  <si>
    <t>中津川市</t>
  </si>
  <si>
    <t>能勢町</t>
  </si>
  <si>
    <t>美濃市</t>
  </si>
  <si>
    <t>瑞浪市</t>
  </si>
  <si>
    <t>羽島市</t>
  </si>
  <si>
    <t>恵那市</t>
  </si>
  <si>
    <t>吉野ヶ里町</t>
  </si>
  <si>
    <t>度会町</t>
  </si>
  <si>
    <t>美濃加茂市</t>
  </si>
  <si>
    <t>土岐市</t>
  </si>
  <si>
    <t>各務原市</t>
  </si>
  <si>
    <t>久山町</t>
  </si>
  <si>
    <t>可児市</t>
  </si>
  <si>
    <t>岐南町</t>
  </si>
  <si>
    <t>本巣市</t>
  </si>
  <si>
    <t>郡上市</t>
  </si>
  <si>
    <t>長島町</t>
  </si>
  <si>
    <t>大和郡山市</t>
  </si>
  <si>
    <t>大川市</t>
  </si>
  <si>
    <t>下呂市</t>
  </si>
  <si>
    <t>養老町</t>
  </si>
  <si>
    <t>関ケ原町</t>
  </si>
  <si>
    <t>ヘ．住宅の建て方</t>
    <rPh sb="2" eb="4">
      <t>ジュウタク</t>
    </rPh>
    <rPh sb="5" eb="6">
      <t>タ</t>
    </rPh>
    <rPh sb="7" eb="8">
      <t>カタ</t>
    </rPh>
    <phoneticPr fontId="3"/>
  </si>
  <si>
    <t>神戸町</t>
  </si>
  <si>
    <t>輪之内町</t>
  </si>
  <si>
    <t>堺市中区</t>
  </si>
  <si>
    <t>揖斐川町</t>
  </si>
  <si>
    <t>(1)着工予定期日（年）</t>
    <rPh sb="3" eb="5">
      <t>チャッコウ</t>
    </rPh>
    <rPh sb="5" eb="7">
      <t>ヨテイ</t>
    </rPh>
    <rPh sb="7" eb="9">
      <t>キジツ</t>
    </rPh>
    <rPh sb="10" eb="11">
      <t>ネン</t>
    </rPh>
    <phoneticPr fontId="3"/>
  </si>
  <si>
    <t>北方町</t>
  </si>
  <si>
    <t>坂祝町</t>
  </si>
  <si>
    <t>川辺町</t>
  </si>
  <si>
    <t>白川町</t>
  </si>
  <si>
    <t>東白川村</t>
  </si>
  <si>
    <t>御嵩町</t>
  </si>
  <si>
    <t>白川村</t>
  </si>
  <si>
    <t>静岡県</t>
  </si>
  <si>
    <t>岩美町</t>
  </si>
  <si>
    <t>静岡市駿河区</t>
  </si>
  <si>
    <t>浜松市中区</t>
  </si>
  <si>
    <t>浜松市東区</t>
  </si>
  <si>
    <t>浜松市西区</t>
  </si>
  <si>
    <t>浜松市北区</t>
  </si>
  <si>
    <t>富士宮市</t>
  </si>
  <si>
    <t>伊東市</t>
  </si>
  <si>
    <t>海南市</t>
  </si>
  <si>
    <t>島田市</t>
  </si>
  <si>
    <t>竜王町</t>
  </si>
  <si>
    <t>磐田市</t>
  </si>
  <si>
    <t>掛川市</t>
  </si>
  <si>
    <t>袋井市</t>
  </si>
  <si>
    <t>下田市</t>
  </si>
  <si>
    <t>藤井寺市</t>
  </si>
  <si>
    <t>裾野市</t>
  </si>
  <si>
    <t>湖西市</t>
  </si>
  <si>
    <t>稲美町</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</si>
  <si>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</si>
  <si>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</si>
  <si>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(21)住宅の種類</t>
    <rPh sb="4" eb="6">
      <t>ジュウタク</t>
    </rPh>
    <rPh sb="7" eb="9">
      <t>シュルイ</t>
    </rPh>
    <phoneticPr fontId="3"/>
  </si>
  <si>
    <t>御前崎市</t>
  </si>
  <si>
    <t>東伊豆町</t>
  </si>
  <si>
    <t>西伊豆町</t>
  </si>
  <si>
    <t>長泉町</t>
  </si>
  <si>
    <t>小山町</t>
  </si>
  <si>
    <t>川根本町</t>
  </si>
  <si>
    <t>愛知県</t>
  </si>
  <si>
    <t>　ニ．建築物の数</t>
  </si>
  <si>
    <t>佐那河内村</t>
  </si>
  <si>
    <t>名古屋市東区</t>
  </si>
  <si>
    <t>名古屋市西区</t>
  </si>
  <si>
    <t>北海道泊村</t>
  </si>
  <si>
    <t>名古屋市中村区</t>
  </si>
  <si>
    <t>名古屋市中区</t>
  </si>
  <si>
    <t>本山町</t>
  </si>
  <si>
    <t>名古屋市昭和区</t>
  </si>
  <si>
    <t>海士町</t>
  </si>
  <si>
    <t>名古屋市瑞穂区</t>
  </si>
  <si>
    <t>綾川町</t>
  </si>
  <si>
    <t>名古屋市港区</t>
  </si>
  <si>
    <t>名古屋市南区</t>
  </si>
  <si>
    <t>多良間村</t>
  </si>
  <si>
    <t>たつの市</t>
  </si>
  <si>
    <t>08590</t>
  </si>
  <si>
    <t>名古屋市緑区</t>
  </si>
  <si>
    <t>菊池市</t>
  </si>
  <si>
    <t>名古屋市名東区</t>
  </si>
  <si>
    <t>一宮市</t>
  </si>
  <si>
    <t>豊川市</t>
  </si>
  <si>
    <t>津島市</t>
  </si>
  <si>
    <t>助産所（入所する者の寝室があるものに限る。）</t>
    <rPh sb="4" eb="6">
      <t>ニュウショ</t>
    </rPh>
    <rPh sb="8" eb="9">
      <t>モノ</t>
    </rPh>
    <rPh sb="10" eb="12">
      <t>シンシツ</t>
    </rPh>
    <rPh sb="18" eb="19">
      <t>カギ</t>
    </rPh>
    <phoneticPr fontId="3"/>
  </si>
  <si>
    <t>碧南市</t>
  </si>
  <si>
    <t>渡嘉敷村</t>
  </si>
  <si>
    <t>かつらぎ町</t>
  </si>
  <si>
    <t>08260</t>
  </si>
  <si>
    <t>安城市</t>
  </si>
  <si>
    <t>蒲郡市</t>
  </si>
  <si>
    <t>犬山市</t>
  </si>
  <si>
    <t>江南市</t>
  </si>
  <si>
    <t>田布施町</t>
  </si>
  <si>
    <t>宿毛市</t>
  </si>
  <si>
    <t>大治町</t>
  </si>
  <si>
    <t>稲沢市</t>
  </si>
  <si>
    <t>新城市</t>
  </si>
  <si>
    <t>大府市</t>
  </si>
  <si>
    <t>知立市</t>
  </si>
  <si>
    <t>御浜町</t>
  </si>
  <si>
    <t>尾張旭市</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</si>
  <si>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</si>
  <si>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</si>
  <si>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</si>
  <si>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</si>
  <si>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</si>
  <si>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</si>
  <si>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</si>
  <si>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</si>
  <si>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</si>
  <si>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</si>
  <si>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</si>
  <si>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</si>
  <si>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</si>
  <si>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</si>
  <si>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</si>
  <si>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豊根村</t>
  </si>
  <si>
    <t>三重県</t>
  </si>
  <si>
    <t>松阪市</t>
  </si>
  <si>
    <t>桑名市</t>
  </si>
  <si>
    <t>鈴鹿市</t>
  </si>
  <si>
    <t>尾鷲市</t>
  </si>
  <si>
    <t>亀山市</t>
  </si>
  <si>
    <t>いなべ市</t>
  </si>
  <si>
    <t>志摩市</t>
  </si>
  <si>
    <t>久留米市</t>
  </si>
  <si>
    <t>西海市</t>
  </si>
  <si>
    <t>京都市右京区</t>
  </si>
  <si>
    <t>神戸市灘区</t>
  </si>
  <si>
    <t>伊賀市</t>
  </si>
  <si>
    <t>木曽岬町</t>
  </si>
  <si>
    <t>多気町</t>
  </si>
  <si>
    <t>大台町</t>
  </si>
  <si>
    <t>大竹市</t>
  </si>
  <si>
    <t>大紀町</t>
  </si>
  <si>
    <t>南伊勢町</t>
  </si>
  <si>
    <t>紀北町</t>
  </si>
  <si>
    <t>紀宝町</t>
  </si>
  <si>
    <t>滋賀県</t>
  </si>
  <si>
    <t>球磨村</t>
  </si>
  <si>
    <t>大津市</t>
  </si>
  <si>
    <t>床面積</t>
    <rPh sb="0" eb="3">
      <t>ユカメンセキ</t>
    </rPh>
    <phoneticPr fontId="3"/>
  </si>
  <si>
    <t>彦根市</t>
  </si>
  <si>
    <t>野洲市</t>
  </si>
  <si>
    <t>土佐町</t>
  </si>
  <si>
    <t>湖南市</t>
  </si>
  <si>
    <t>室戸市</t>
  </si>
  <si>
    <t>東近江市</t>
  </si>
  <si>
    <t>米原市</t>
  </si>
  <si>
    <t>南関町</t>
  </si>
  <si>
    <t>愛荘町</t>
  </si>
  <si>
    <t>豊郷町</t>
  </si>
  <si>
    <t>甲良町</t>
  </si>
  <si>
    <t>多賀町</t>
  </si>
  <si>
    <t>京都府</t>
  </si>
  <si>
    <t>京都市北区</t>
  </si>
  <si>
    <t>京都市伏見区</t>
  </si>
  <si>
    <t>京都市上京区</t>
  </si>
  <si>
    <t>佐世保市</t>
  </si>
  <si>
    <t>京都市左京区</t>
  </si>
  <si>
    <t>京都市下京区</t>
  </si>
  <si>
    <t>-</t>
  </si>
  <si>
    <t>京都市山科区</t>
  </si>
  <si>
    <t>京都市西京区</t>
  </si>
  <si>
    <t>舞鶴市</t>
  </si>
  <si>
    <t>綾部市</t>
  </si>
  <si>
    <t>宇治市</t>
  </si>
  <si>
    <t>宮津市</t>
  </si>
  <si>
    <t>城陽市</t>
  </si>
  <si>
    <t>向日市</t>
  </si>
  <si>
    <t>長岡京市</t>
  </si>
  <si>
    <t>福崎町</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</si>
  <si>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</si>
  <si>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</si>
  <si>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木津川市</t>
  </si>
  <si>
    <t>大山崎町</t>
  </si>
  <si>
    <t>久御山町</t>
  </si>
  <si>
    <t>堺市南区</t>
  </si>
  <si>
    <t>笠置町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</si>
  <si>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</si>
  <si>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</si>
  <si>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</si>
  <si>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</si>
  <si>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</si>
  <si>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</si>
  <si>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鹿屋市</t>
  </si>
  <si>
    <t>展示場</t>
  </si>
  <si>
    <t>大阪市都島区</t>
  </si>
  <si>
    <t>大阪市福島区</t>
  </si>
  <si>
    <t>大阪市此花区</t>
  </si>
  <si>
    <t>大阪市西区</t>
  </si>
  <si>
    <t>大阪市大正区</t>
  </si>
  <si>
    <t>丸亀市</t>
  </si>
  <si>
    <t>松原市</t>
  </si>
  <si>
    <t>粟国村</t>
  </si>
  <si>
    <t>大阪市西淀川区</t>
  </si>
  <si>
    <t>西原町</t>
  </si>
  <si>
    <t>大阪市東成区</t>
  </si>
  <si>
    <t>大阪市城東区</t>
  </si>
  <si>
    <t>ロ．新設又は
　　　その他の別</t>
  </si>
  <si>
    <t>大阪市阿倍野区</t>
  </si>
  <si>
    <t>大阪市西成区</t>
  </si>
  <si>
    <t>丹波市</t>
  </si>
  <si>
    <t>大野城市</t>
  </si>
  <si>
    <t>大阪市鶴見区</t>
  </si>
  <si>
    <t>大阪市住之江区</t>
  </si>
  <si>
    <t>北九州市八幡西区</t>
  </si>
  <si>
    <t>大阪市中央区</t>
  </si>
  <si>
    <t>堺市堺区</t>
  </si>
  <si>
    <t>堺市北区</t>
  </si>
  <si>
    <t>岸和田市</t>
  </si>
  <si>
    <t>高槻市</t>
  </si>
  <si>
    <t>古座川町</t>
  </si>
  <si>
    <t>守口市</t>
  </si>
  <si>
    <t>枚方市</t>
  </si>
  <si>
    <t>茨木市</t>
  </si>
  <si>
    <t>八尾市</t>
  </si>
  <si>
    <t>志免町</t>
  </si>
  <si>
    <t>泉佐野市</t>
  </si>
  <si>
    <t>寝屋川市</t>
  </si>
  <si>
    <t>箕面市</t>
  </si>
  <si>
    <t>羽曳野市</t>
  </si>
  <si>
    <t>門真市</t>
  </si>
  <si>
    <t>高石市</t>
  </si>
  <si>
    <t>枕崎市</t>
  </si>
  <si>
    <t>泉南市</t>
  </si>
  <si>
    <t>阪南市</t>
  </si>
  <si>
    <t>島本町</t>
  </si>
  <si>
    <t>橋本市</t>
  </si>
  <si>
    <t>竹富町</t>
  </si>
  <si>
    <t>豊能町</t>
  </si>
  <si>
    <t>琴浦町</t>
  </si>
  <si>
    <t>浜田市</t>
  </si>
  <si>
    <t>08030</t>
  </si>
  <si>
    <t>熊取町</t>
  </si>
  <si>
    <t>千早赤阪村</t>
  </si>
  <si>
    <t>神戸市東灘区</t>
  </si>
  <si>
    <t>神戸市長田区</t>
  </si>
  <si>
    <t>神戸市中央区</t>
  </si>
  <si>
    <t>伊丹市</t>
  </si>
  <si>
    <t>相生市</t>
  </si>
  <si>
    <t>豊岡市</t>
  </si>
  <si>
    <t>江津市</t>
  </si>
  <si>
    <t>赤穂市</t>
  </si>
  <si>
    <t>宝塚市</t>
  </si>
  <si>
    <t>高砂市</t>
  </si>
  <si>
    <t>萩市</t>
  </si>
  <si>
    <t>川西市</t>
  </si>
  <si>
    <t>香芝市</t>
  </si>
  <si>
    <t>棟区分表示</t>
    <rPh sb="0" eb="5">
      <t>トウクブンヒョウジ</t>
    </rPh>
    <phoneticPr fontId="3"/>
  </si>
  <si>
    <t>小野市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</si>
  <si>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</si>
  <si>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</si>
  <si>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</si>
  <si>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</si>
  <si>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</si>
  <si>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</si>
  <si>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</si>
  <si>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</si>
  <si>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</si>
  <si>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</si>
  <si>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</si>
  <si>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</si>
  <si>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</si>
  <si>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</si>
  <si>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</si>
  <si>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</si>
  <si>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</si>
  <si>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</si>
  <si>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</si>
  <si>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</si>
  <si>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</si>
  <si>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</si>
  <si>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</si>
  <si>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</si>
  <si>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中城村</t>
  </si>
  <si>
    <t>大淀町</t>
  </si>
  <si>
    <t>08420</t>
  </si>
  <si>
    <t>佐賀市</t>
  </si>
  <si>
    <t>下市町</t>
  </si>
  <si>
    <t>08570</t>
  </si>
  <si>
    <t>天川村</t>
  </si>
  <si>
    <t>下関市</t>
  </si>
  <si>
    <t>十津川村</t>
  </si>
  <si>
    <t>上北山村</t>
  </si>
  <si>
    <t>東吉野村</t>
  </si>
  <si>
    <t>和歌山県</t>
  </si>
  <si>
    <t>熊本市西区</t>
  </si>
  <si>
    <t>和歌山市</t>
  </si>
  <si>
    <t>(13)工事部分の床面積の合計[平方メートル]</t>
    <rPh sb="4" eb="8">
      <t>コウジブブン</t>
    </rPh>
    <rPh sb="9" eb="12">
      <t>ユカメンセキ</t>
    </rPh>
    <rPh sb="13" eb="15">
      <t>ゴウケイ</t>
    </rPh>
    <rPh sb="16" eb="18">
      <t>ヘイホウ</t>
    </rPh>
    <phoneticPr fontId="3"/>
  </si>
  <si>
    <t>有田市</t>
  </si>
  <si>
    <t>(22)建て方</t>
    <rPh sb="4" eb="5">
      <t>タ</t>
    </rPh>
    <rPh sb="6" eb="7">
      <t>カタ</t>
    </rPh>
    <phoneticPr fontId="3"/>
  </si>
  <si>
    <t>御坊市</t>
  </si>
  <si>
    <t>田辺市</t>
  </si>
  <si>
    <t>紀の川市</t>
  </si>
  <si>
    <t>紀美野町</t>
  </si>
  <si>
    <t>九度山町</t>
  </si>
  <si>
    <t>高野町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</si>
  <si>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</si>
  <si>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</si>
  <si>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</si>
  <si>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</si>
  <si>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</si>
  <si>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</si>
  <si>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</si>
  <si>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</si>
  <si>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</si>
  <si>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</si>
  <si>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</si>
  <si>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</si>
  <si>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</si>
  <si>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</si>
  <si>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</si>
  <si>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棟区分個数</t>
    <rPh sb="0" eb="1">
      <t>トウ</t>
    </rPh>
    <rPh sb="1" eb="3">
      <t>クブン</t>
    </rPh>
    <rPh sb="3" eb="5">
      <t>コスウ</t>
    </rPh>
    <phoneticPr fontId="3"/>
  </si>
  <si>
    <t>諫早市</t>
  </si>
  <si>
    <t>倉吉市</t>
  </si>
  <si>
    <t>境港市</t>
  </si>
  <si>
    <t>南阿蘇村</t>
  </si>
  <si>
    <t>若桜町</t>
  </si>
  <si>
    <t>智頭町</t>
  </si>
  <si>
    <t>八頭町</t>
  </si>
  <si>
    <t>三朝町</t>
  </si>
  <si>
    <t>北栄町</t>
  </si>
  <si>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</si>
  <si>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</si>
  <si>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</si>
  <si>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</si>
  <si>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</si>
  <si>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</si>
  <si>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</si>
  <si>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</si>
  <si>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</si>
  <si>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</si>
  <si>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</si>
  <si>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</si>
  <si>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</si>
  <si>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</si>
  <si>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</si>
  <si>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</si>
  <si>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</si>
  <si>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</si>
  <si>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</si>
  <si>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</si>
  <si>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</si>
  <si>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</si>
  <si>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</si>
  <si>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</si>
  <si>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</si>
  <si>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</si>
  <si>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</si>
  <si>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</si>
  <si>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</si>
  <si>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</si>
  <si>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</si>
  <si>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</si>
  <si>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</si>
  <si>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</si>
  <si>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</si>
  <si>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</si>
  <si>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</si>
  <si>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</si>
  <si>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</si>
  <si>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鏡野町</t>
  </si>
  <si>
    <t>奈義町</t>
  </si>
  <si>
    <t>西粟倉村</t>
  </si>
  <si>
    <t>美咲町</t>
  </si>
  <si>
    <t>多度津町</t>
  </si>
  <si>
    <t>広島県</t>
  </si>
  <si>
    <t>広島市中区</t>
  </si>
  <si>
    <t>広島市安芸区</t>
  </si>
  <si>
    <t>呉市</t>
  </si>
  <si>
    <t>山陽小野田市</t>
  </si>
  <si>
    <t>桂川町</t>
  </si>
  <si>
    <t>竹原市</t>
  </si>
  <si>
    <t>庄原市</t>
  </si>
  <si>
    <t>東広島市</t>
  </si>
  <si>
    <t>北九州市若松区</t>
  </si>
  <si>
    <t>安芸高田市</t>
  </si>
  <si>
    <t>江田島市</t>
  </si>
  <si>
    <t>熊野町</t>
  </si>
  <si>
    <t>長与町</t>
  </si>
  <si>
    <t>坂町</t>
  </si>
  <si>
    <t>北広島町</t>
  </si>
  <si>
    <t>長崎県</t>
  </si>
  <si>
    <t>　　工事監理者</t>
    <rPh sb="2" eb="4">
      <t>コウジ</t>
    </rPh>
    <rPh sb="4" eb="6">
      <t>カンリ</t>
    </rPh>
    <rPh sb="6" eb="7">
      <t>シャ</t>
    </rPh>
    <phoneticPr fontId="3"/>
  </si>
  <si>
    <t>世羅町</t>
  </si>
  <si>
    <t>神石高原町</t>
  </si>
  <si>
    <t>宇部市</t>
  </si>
  <si>
    <t>大宜味村</t>
  </si>
  <si>
    <t>下松市</t>
  </si>
  <si>
    <t>08990</t>
  </si>
  <si>
    <t>岩国市</t>
  </si>
  <si>
    <t>柳川市</t>
  </si>
  <si>
    <t>周南市</t>
  </si>
  <si>
    <t>上関町</t>
  </si>
  <si>
    <t>平生町</t>
  </si>
  <si>
    <t>阿波市</t>
  </si>
  <si>
    <t>美馬市</t>
  </si>
  <si>
    <t>神山町</t>
  </si>
  <si>
    <t>那賀町</t>
  </si>
  <si>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</si>
  <si>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</si>
  <si>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</si>
  <si>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</si>
  <si>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</si>
  <si>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</si>
  <si>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</si>
  <si>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肝付町</t>
  </si>
  <si>
    <t>棟区分値有無</t>
    <rPh sb="0" eb="3">
      <t>トウクブン</t>
    </rPh>
    <rPh sb="3" eb="6">
      <t>アタイウム</t>
    </rPh>
    <phoneticPr fontId="3"/>
  </si>
  <si>
    <t>高松市</t>
  </si>
  <si>
    <t>坂出市</t>
  </si>
  <si>
    <t>国富町</t>
  </si>
  <si>
    <t>善通寺市</t>
  </si>
  <si>
    <t>観音寺市</t>
  </si>
  <si>
    <t>さぬき市</t>
  </si>
  <si>
    <t>三木町</t>
  </si>
  <si>
    <t>直島町</t>
  </si>
  <si>
    <t>南島原市</t>
  </si>
  <si>
    <t>宇多津町</t>
  </si>
  <si>
    <t>琴平町</t>
  </si>
  <si>
    <t>松山市</t>
  </si>
  <si>
    <t>(25)工事部分の床面積の合計[平方メートル]</t>
    <rPh sb="4" eb="8">
      <t>コウジブブン</t>
    </rPh>
    <rPh sb="9" eb="12">
      <t>ユカメンセキ</t>
    </rPh>
    <rPh sb="13" eb="15">
      <t>ゴウケイ</t>
    </rPh>
    <rPh sb="16" eb="18">
      <t>ヘイホウ</t>
    </rPh>
    <phoneticPr fontId="3"/>
  </si>
  <si>
    <t>宇和島市</t>
  </si>
  <si>
    <t>八幡浜市</t>
  </si>
  <si>
    <t>西条市</t>
  </si>
  <si>
    <t>延岡市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</si>
  <si>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</si>
  <si>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</si>
  <si>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</si>
  <si>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</si>
  <si>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</si>
  <si>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</si>
  <si>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</si>
  <si>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</si>
  <si>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</si>
  <si>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</si>
  <si>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</si>
  <si>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</si>
  <si>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</si>
  <si>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</si>
  <si>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田野町</t>
  </si>
  <si>
    <t>安田町</t>
  </si>
  <si>
    <t>分類番号</t>
    <rPh sb="0" eb="2">
      <t>ブンルイ</t>
    </rPh>
    <rPh sb="2" eb="4">
      <t>バンゴウ</t>
    </rPh>
    <phoneticPr fontId="3"/>
  </si>
  <si>
    <t>馬路村</t>
  </si>
  <si>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</si>
  <si>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</si>
  <si>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</si>
  <si>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</si>
  <si>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</si>
  <si>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</si>
  <si>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</si>
  <si>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</si>
  <si>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</si>
  <si>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</si>
  <si>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</si>
  <si>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</si>
  <si>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</si>
  <si>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</si>
  <si>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</si>
  <si>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</si>
  <si>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</si>
  <si>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</si>
  <si>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</si>
  <si>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</si>
  <si>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</si>
  <si>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</si>
  <si>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</si>
  <si>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</si>
  <si>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</si>
  <si>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</si>
  <si>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08080</t>
  </si>
  <si>
    <t>小郡市</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</si>
  <si>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</si>
  <si>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</si>
  <si>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</si>
  <si>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</si>
  <si>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</si>
  <si>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</si>
  <si>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</si>
  <si>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</si>
  <si>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</si>
  <si>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</si>
  <si>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</si>
  <si>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</si>
  <si>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</si>
  <si>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</si>
  <si>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香春町</t>
  </si>
  <si>
    <t>糸田町</t>
  </si>
  <si>
    <t>大任町</t>
  </si>
  <si>
    <t>赤村</t>
  </si>
  <si>
    <t>那覇市</t>
  </si>
  <si>
    <t>農業の生産資材の貯蔵に供するもの</t>
    <rPh sb="0" eb="2">
      <t>ノウギョウ</t>
    </rPh>
    <phoneticPr fontId="3"/>
  </si>
  <si>
    <t>みやこ町</t>
  </si>
  <si>
    <t>上毛町</t>
  </si>
  <si>
    <t>門川町</t>
  </si>
  <si>
    <t>人吉市</t>
  </si>
  <si>
    <t>築上町</t>
  </si>
  <si>
    <t>唐津市</t>
  </si>
  <si>
    <t>パターン８</t>
  </si>
  <si>
    <t>鳥栖市</t>
  </si>
  <si>
    <t>多久市</t>
  </si>
  <si>
    <t>伊万里市</t>
  </si>
  <si>
    <t>鹿島市</t>
  </si>
  <si>
    <t>小城市</t>
  </si>
  <si>
    <t>嬉野市</t>
  </si>
  <si>
    <t>玄海町</t>
  </si>
  <si>
    <t>和水町</t>
  </si>
  <si>
    <t>江北町</t>
  </si>
  <si>
    <t>島原市</t>
  </si>
  <si>
    <t>大村市</t>
  </si>
  <si>
    <t>松浦市</t>
  </si>
  <si>
    <t>対馬市</t>
  </si>
  <si>
    <t>08010</t>
  </si>
  <si>
    <t>泊村　（古宇郡）</t>
  </si>
  <si>
    <t>時津町</t>
  </si>
  <si>
    <t>川棚町</t>
  </si>
  <si>
    <t>波佐見町</t>
  </si>
  <si>
    <t>小値賀町</t>
  </si>
  <si>
    <t>豊見城市</t>
  </si>
  <si>
    <t>熊本市中央区</t>
  </si>
  <si>
    <t>熊本市東区</t>
  </si>
  <si>
    <t>熊本市南区</t>
  </si>
  <si>
    <t>熊本市北区</t>
  </si>
  <si>
    <t>八代市</t>
  </si>
  <si>
    <t>荒尾市</t>
  </si>
  <si>
    <t>水俣市</t>
  </si>
  <si>
    <t>玉名市</t>
  </si>
  <si>
    <t>長屋</t>
  </si>
  <si>
    <t>宇城市</t>
  </si>
  <si>
    <t xml:space="preserve">義務教育学校 </t>
  </si>
  <si>
    <t>合志市</t>
  </si>
  <si>
    <t>玉東町</t>
  </si>
  <si>
    <t>菊陽町</t>
  </si>
  <si>
    <t>産山村</t>
  </si>
  <si>
    <t>西原村</t>
  </si>
  <si>
    <t>御船町</t>
  </si>
  <si>
    <t>自動車車庫</t>
  </si>
  <si>
    <t>芦北町</t>
  </si>
  <si>
    <t>多良木町</t>
  </si>
  <si>
    <t>湯前町</t>
  </si>
  <si>
    <t>相良村</t>
  </si>
  <si>
    <t>嘉手納町</t>
  </si>
  <si>
    <t>苓北町</t>
  </si>
  <si>
    <t>別府市</t>
  </si>
  <si>
    <t>キャバレー、カフェー、ナイトクラブ又はバー</t>
  </si>
  <si>
    <t>中津市</t>
  </si>
  <si>
    <t>日田市</t>
  </si>
  <si>
    <t>国頭村</t>
  </si>
  <si>
    <t>臼杵市</t>
  </si>
  <si>
    <t>豊後高田市</t>
  </si>
  <si>
    <t>宇佐市</t>
  </si>
  <si>
    <t>由布市</t>
  </si>
  <si>
    <t>国東市</t>
  </si>
  <si>
    <t>姫島村</t>
  </si>
  <si>
    <t>日出町</t>
  </si>
  <si>
    <t>都城市</t>
  </si>
  <si>
    <t>日南市</t>
  </si>
  <si>
    <t>小林市</t>
  </si>
  <si>
    <t>西都市</t>
  </si>
  <si>
    <t>新設住宅の資金</t>
  </si>
  <si>
    <t>三股町</t>
  </si>
  <si>
    <t>都農町</t>
  </si>
  <si>
    <t>諸塚村</t>
  </si>
  <si>
    <t>高千穂町</t>
  </si>
  <si>
    <t>日之影町</t>
  </si>
  <si>
    <t>五ヶ瀬町</t>
  </si>
  <si>
    <t>鹿児島県</t>
  </si>
  <si>
    <t>その他</t>
  </si>
  <si>
    <t>阿久根市</t>
  </si>
  <si>
    <t>姶良市</t>
  </si>
  <si>
    <t>指宿市</t>
  </si>
  <si>
    <t>西之表市</t>
  </si>
  <si>
    <t>垂水市</t>
  </si>
  <si>
    <t>日置市</t>
  </si>
  <si>
    <t>曽於市</t>
  </si>
  <si>
    <t>いちき串木野市</t>
  </si>
  <si>
    <t>南さつま市</t>
  </si>
  <si>
    <t>(6)資本の額又は出資の総額</t>
    <rPh sb="3" eb="5">
      <t>シホン</t>
    </rPh>
    <rPh sb="6" eb="8">
      <t>ガクマタ</t>
    </rPh>
    <rPh sb="9" eb="11">
      <t>シュッシ</t>
    </rPh>
    <rPh sb="12" eb="14">
      <t>ソウガク</t>
    </rPh>
    <phoneticPr fontId="3"/>
  </si>
  <si>
    <t>08070</t>
  </si>
  <si>
    <t>伊佐市</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</si>
  <si>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</si>
  <si>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</si>
  <si>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</si>
  <si>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</si>
  <si>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</si>
  <si>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</si>
  <si>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</si>
  <si>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</si>
  <si>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</si>
  <si>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</si>
  <si>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</si>
  <si>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</si>
  <si>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</si>
  <si>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</si>
  <si>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</si>
  <si>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</si>
  <si>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</si>
  <si>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</si>
  <si>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</si>
  <si>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</si>
  <si>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</si>
  <si>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</si>
  <si>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</si>
  <si>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</si>
  <si>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</si>
  <si>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</si>
  <si>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</si>
  <si>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</si>
  <si>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</si>
  <si>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08060</t>
  </si>
  <si>
    <t>小番号記載</t>
    <rPh sb="0" eb="3">
      <t>ショウバンゴウ</t>
    </rPh>
    <rPh sb="3" eb="5">
      <t>キサイ</t>
    </rPh>
    <phoneticPr fontId="3"/>
  </si>
  <si>
    <t>建築主</t>
  </si>
  <si>
    <t>利用関係</t>
  </si>
  <si>
    <t>パターン１</t>
  </si>
  <si>
    <t>パターン６</t>
  </si>
  <si>
    <t>組み合わせ番号</t>
    <rPh sb="0" eb="1">
      <t>ク</t>
    </rPh>
    <rPh sb="2" eb="3">
      <t>ア</t>
    </rPh>
    <rPh sb="5" eb="7">
      <t>バンゴウ</t>
    </rPh>
    <phoneticPr fontId="3"/>
  </si>
  <si>
    <t>ダンスホール</t>
  </si>
  <si>
    <t>都道府県</t>
    <rPh sb="0" eb="4">
      <t>トドウフケン</t>
    </rPh>
    <phoneticPr fontId="3"/>
  </si>
  <si>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</si>
  <si>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</si>
  <si>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</si>
  <si>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</si>
  <si>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</si>
  <si>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</si>
  <si>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</si>
  <si>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</si>
  <si>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</si>
  <si>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</si>
  <si>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</si>
  <si>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棟区分</t>
    <rPh sb="0" eb="1">
      <t>ムネ</t>
    </rPh>
    <rPh sb="1" eb="3">
      <t>クブン</t>
    </rPh>
    <phoneticPr fontId="3"/>
  </si>
  <si>
    <t>小番号表示</t>
    <rPh sb="0" eb="3">
      <t>ショウバンゴウ</t>
    </rPh>
    <rPh sb="3" eb="5">
      <t>ヒョウジ</t>
    </rPh>
    <phoneticPr fontId="3"/>
  </si>
  <si>
    <t>利用関係カウントアップ</t>
    <rPh sb="0" eb="4">
      <t>リヨウカンケイ</t>
    </rPh>
    <phoneticPr fontId="3"/>
  </si>
  <si>
    <t>利用関係個数</t>
    <rPh sb="0" eb="6">
      <t>リヨウカンケイコスウ</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</si>
  <si>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</si>
  <si>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</si>
  <si>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</si>
  <si>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</si>
  <si>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</si>
  <si>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</si>
  <si>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</si>
  <si>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</si>
  <si>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</si>
  <si>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</si>
  <si>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</si>
  <si>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</si>
  <si>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</si>
  <si>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</si>
  <si>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</si>
  <si>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</si>
  <si>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コンクリートブロック造</t>
  </si>
  <si>
    <t>公衆電話所</t>
  </si>
  <si>
    <t>地方公共団体の支庁又は支所</t>
  </si>
  <si>
    <t>税務署、警察署、保健所又は消防署その他これらに類するもの</t>
  </si>
  <si>
    <t>自動車修理工場</t>
  </si>
  <si>
    <t>【７．新築工事の場合における敷地面積】</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</si>
  <si>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</si>
  <si>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</si>
  <si>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</si>
  <si>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</si>
  <si>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</si>
  <si>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</si>
  <si>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</si>
  <si>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08380</t>
  </si>
  <si>
    <t>堆肥舎又は水産物の増殖場若しくは養殖場</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</si>
  <si>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</si>
  <si>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</si>
  <si>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</si>
  <si>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</si>
  <si>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</si>
  <si>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</si>
  <si>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</si>
  <si>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</si>
  <si>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</si>
  <si>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</si>
  <si>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</si>
  <si>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</si>
  <si>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</si>
  <si>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</si>
  <si>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</si>
  <si>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</si>
  <si>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</si>
  <si>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</si>
  <si>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</si>
  <si>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</si>
  <si>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</si>
  <si>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</si>
  <si>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</si>
  <si>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</si>
  <si>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</si>
  <si>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</si>
  <si>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</si>
  <si>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</si>
  <si>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</si>
  <si>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</si>
  <si>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</si>
  <si>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</si>
  <si>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03</t>
  </si>
  <si>
    <t>08300</t>
  </si>
  <si>
    <t>08310</t>
  </si>
  <si>
    <t>08320</t>
  </si>
  <si>
    <t>建築基準法施行令第130条の４第５号に基づき国土交通大臣が指定する施設</t>
  </si>
  <si>
    <t>08330</t>
  </si>
  <si>
    <t>08340</t>
  </si>
  <si>
    <t>08370</t>
  </si>
  <si>
    <t>08390</t>
  </si>
  <si>
    <t>08410</t>
  </si>
  <si>
    <t>08430</t>
  </si>
  <si>
    <t>08450</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</si>
  <si>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</si>
  <si>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</si>
  <si>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</si>
  <si>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</si>
  <si>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</si>
  <si>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</si>
  <si>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</si>
  <si>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</si>
  <si>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</si>
  <si>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</si>
  <si>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</si>
  <si>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</si>
  <si>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</si>
  <si>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</si>
  <si>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</si>
  <si>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</si>
  <si>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</si>
  <si>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</si>
  <si>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</si>
  <si>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</si>
  <si>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</si>
  <si>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</si>
  <si>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</si>
  <si>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</si>
  <si>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</si>
  <si>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</si>
  <si>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</si>
  <si>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</si>
  <si>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</si>
  <si>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</si>
  <si>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</si>
  <si>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</si>
  <si>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</si>
  <si>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</si>
  <si>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</si>
  <si>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</si>
  <si>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</si>
  <si>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</si>
  <si>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</si>
  <si>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</si>
  <si>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</si>
  <si>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</si>
  <si>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</si>
  <si>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</si>
  <si>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居住
産業
併用</t>
    <rPh sb="0" eb="2">
      <t>キョジュウ</t>
    </rPh>
    <rPh sb="3" eb="5">
      <t>サンギョウ</t>
    </rPh>
    <rPh sb="6" eb="8">
      <t>ヘイヨウ</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</si>
  <si>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</si>
  <si>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</si>
  <si>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</si>
  <si>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</si>
  <si>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</si>
  <si>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</si>
  <si>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</si>
  <si>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</si>
  <si>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</si>
  <si>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</si>
  <si>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</si>
  <si>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</si>
  <si>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</si>
  <si>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</si>
  <si>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</si>
  <si>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</si>
  <si>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</si>
  <si>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</si>
  <si>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</si>
  <si>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</si>
  <si>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</si>
  <si>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</si>
  <si>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</si>
  <si>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</si>
  <si>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所在地</t>
  </si>
  <si>
    <t>　　工事施工者（設計者又は代理者）</t>
  </si>
  <si>
    <t>担当者の氏名</t>
    <rPh sb="0" eb="3">
      <t>タントウシャ</t>
    </rPh>
    <rPh sb="4" eb="6">
      <t>シメイ</t>
    </rPh>
    <phoneticPr fontId="3"/>
  </si>
  <si>
    <t>担当者の電話番号</t>
    <rPh sb="0" eb="3">
      <t>タントウシャ</t>
    </rPh>
    <rPh sb="4" eb="8">
      <t>デンワバンゴウ</t>
    </rPh>
    <phoneticPr fontId="3"/>
  </si>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</sst>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Red]\(0\)"/>
    <numFmt numFmtId="177" formatCode="#,##0_ "/>
    <numFmt numFmtId="178" formatCode="#,##0.00_);[Red]\(#,##0.00\)"/>
    <numFmt numFmtId="179" formatCode="#,##0.00_ "/>
    <numFmt numFmtId="180" formatCode="0_ "/>
  </numFmts>
  <fonts count="13">
    <font>
      <sz val="11"/>
      <color theme="1"/>
      <name val="ＭＳ Ｐゴシック"/>
      <family val="3"/>
    </font>
    <font>
      <sz val="11"/>
      <color theme="1"/>
      <name val="ＭＳ Ｐゴシック"/>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sz val="10.5"/>
      <color theme="1"/>
      <name val="游ゴシック"/>
      <family val="3"/>
    </font>
    <font>
      <b/>
      <sz val="11"/>
      <color theme="1"/>
      <name val="游ゴシック"/>
      <family val="3"/>
    </font>
    <font>
      <sz val="12"/>
      <color rgb="FF374151"/>
      <name val="Segoe UI"/>
      <family val="2"/>
    </font>
    <font>
      <b/>
      <sz val="11"/>
      <color theme="0"/>
      <name val="游ゴシック"/>
      <family val="3"/>
    </font>
    <font>
      <b/>
      <sz val="11"/>
      <color rgb="FFFF0000"/>
      <name val="游ゴシック"/>
      <family val="3"/>
    </font>
    <font>
      <sz val="12"/>
      <color theme="1"/>
      <name val="ＭＳ 明朝"/>
      <family val="1"/>
    </font>
  </fonts>
  <fills count="23">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00B0F0"/>
        <bgColor indexed="64"/>
      </patternFill>
    </fill>
    <fill>
      <patternFill patternType="solid">
        <fgColor rgb="FFFFFF00"/>
        <bgColor indexed="64"/>
      </patternFill>
    </fill>
  </fills>
  <borders count="44">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s>
  <cellStyleXfs count="4">
    <xf numFmtId="0" fontId="0" fillId="0" borderId="0">
      <alignment vertical="center"/>
    </xf>
    <xf numFmtId="0" fontId="1" fillId="0" borderId="0"/>
    <xf numFmtId="0" fontId="2" fillId="0" borderId="0">
      <alignment vertical="center"/>
    </xf>
    <xf numFmtId="0" fontId="1" fillId="0" borderId="0">
      <alignment vertical="center"/>
    </xf>
  </cellStyleXfs>
  <cellXfs count="363">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Border="1" applyAlignment="1">
      <alignment horizontal="left" vertical="top"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1" xfId="0" applyFont="1" applyFill="1" applyBorder="1" applyAlignment="1">
      <alignment horizontal="left" vertical="center" wrapText="1"/>
    </xf>
    <xf numFmtId="0" fontId="5" fillId="0" borderId="6"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5" fillId="0" borderId="2" xfId="0" applyFont="1" applyBorder="1" applyAlignment="1">
      <alignment vertical="center"/>
    </xf>
    <xf numFmtId="0" fontId="5"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5" fillId="0" borderId="7" xfId="0" applyFont="1" applyBorder="1" applyAlignment="1" applyProtection="1">
      <alignment horizontal="center" vertical="center" wrapText="1"/>
      <protection locked="0"/>
    </xf>
    <xf numFmtId="0" fontId="5" fillId="0" borderId="7" xfId="0" applyFont="1" applyBorder="1" applyAlignment="1">
      <alignment vertical="center"/>
    </xf>
    <xf numFmtId="0" fontId="5" fillId="0" borderId="5" xfId="0" applyFont="1" applyBorder="1" applyAlignment="1">
      <alignment vertical="center"/>
    </xf>
    <xf numFmtId="177" fontId="5" fillId="0" borderId="6" xfId="0" applyNumberFormat="1" applyFont="1" applyFill="1" applyBorder="1" applyAlignment="1" applyProtection="1">
      <alignment horizontal="center" vertical="center" shrinkToFit="1"/>
      <protection locked="0"/>
    </xf>
    <xf numFmtId="177" fontId="5" fillId="0" borderId="5" xfId="0" applyNumberFormat="1" applyFont="1" applyFill="1" applyBorder="1" applyAlignment="1" applyProtection="1">
      <alignment horizontal="center" vertical="center" shrinkToFit="1"/>
      <protection locked="0"/>
    </xf>
    <xf numFmtId="178" fontId="5" fillId="0" borderId="0" xfId="0" applyNumberFormat="1" applyFont="1" applyFill="1" applyBorder="1" applyAlignment="1" applyProtection="1">
      <alignment horizontal="center" vertical="center" shrinkToFit="1"/>
      <protection locked="0"/>
    </xf>
    <xf numFmtId="178" fontId="5" fillId="0" borderId="8" xfId="0" applyNumberFormat="1" applyFont="1" applyFill="1" applyBorder="1" applyAlignment="1" applyProtection="1">
      <alignment horizontal="left" vertical="center" shrinkToFit="1"/>
      <protection locked="0"/>
    </xf>
    <xf numFmtId="177" fontId="5" fillId="0" borderId="0" xfId="0" applyNumberFormat="1" applyFont="1" applyFill="1" applyBorder="1" applyAlignment="1" applyProtection="1">
      <alignment horizontal="center" vertical="center" shrinkToFit="1"/>
      <protection locked="0"/>
    </xf>
    <xf numFmtId="177" fontId="5" fillId="0" borderId="7" xfId="0" applyNumberFormat="1" applyFont="1" applyFill="1" applyBorder="1" applyAlignment="1" applyProtection="1">
      <alignment vertical="center" shrinkToFit="1"/>
      <protection locked="0"/>
    </xf>
    <xf numFmtId="177" fontId="5" fillId="0" borderId="7"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0" fillId="0" borderId="7" xfId="0" applyFont="1" applyBorder="1">
      <alignment vertical="center"/>
    </xf>
    <xf numFmtId="178" fontId="5" fillId="0" borderId="6" xfId="0" applyNumberFormat="1" applyFont="1" applyFill="1" applyBorder="1" applyAlignment="1" applyProtection="1">
      <alignment horizontal="left" vertical="center" shrinkToFit="1"/>
      <protection locked="0"/>
    </xf>
    <xf numFmtId="177" fontId="5" fillId="0" borderId="8"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179" fontId="5" fillId="0" borderId="5" xfId="0" applyNumberFormat="1" applyFont="1" applyBorder="1" applyAlignment="1" applyProtection="1">
      <alignment horizontal="center" vertical="center" shrinkToFit="1"/>
      <protection locked="0"/>
    </xf>
    <xf numFmtId="178" fontId="5" fillId="0" borderId="11" xfId="0" applyNumberFormat="1" applyFont="1" applyFill="1" applyBorder="1" applyAlignment="1" applyProtection="1">
      <alignment horizontal="left" vertical="center" shrinkToFit="1"/>
      <protection locked="0"/>
    </xf>
    <xf numFmtId="0" fontId="5" fillId="0" borderId="6" xfId="0" applyFont="1" applyBorder="1" applyAlignment="1">
      <alignment vertical="center"/>
    </xf>
    <xf numFmtId="179" fontId="5" fillId="0" borderId="6" xfId="0" applyNumberFormat="1"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177" fontId="5" fillId="0" borderId="5"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0" fontId="5" fillId="0" borderId="16" xfId="0" applyFont="1" applyFill="1" applyBorder="1" applyAlignment="1">
      <alignment horizontal="left" vertical="center"/>
    </xf>
    <xf numFmtId="176" fontId="5" fillId="0" borderId="0" xfId="0" applyNumberFormat="1" applyFont="1" applyFill="1" applyBorder="1" applyAlignment="1" applyProtection="1">
      <alignment vertical="center"/>
      <protection locked="0"/>
    </xf>
    <xf numFmtId="0" fontId="6" fillId="0" borderId="7" xfId="0" applyFont="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178" fontId="5" fillId="0" borderId="16" xfId="0" applyNumberFormat="1" applyFont="1" applyFill="1" applyBorder="1" applyAlignment="1" applyProtection="1">
      <alignment horizontal="center" vertical="center" shrinkToFit="1"/>
      <protection locked="0"/>
    </xf>
    <xf numFmtId="178" fontId="5" fillId="0" borderId="8" xfId="0" applyNumberFormat="1" applyFont="1" applyFill="1" applyBorder="1" applyAlignment="1" applyProtection="1">
      <alignment vertical="center" shrinkToFit="1"/>
      <protection locked="0"/>
    </xf>
    <xf numFmtId="0" fontId="5" fillId="0" borderId="17"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178" fontId="5" fillId="0" borderId="6" xfId="0" applyNumberFormat="1" applyFont="1" applyFill="1" applyBorder="1" applyAlignment="1" applyProtection="1">
      <alignment vertical="center" shrinkToFit="1"/>
      <protection locked="0"/>
    </xf>
    <xf numFmtId="0" fontId="0" fillId="0" borderId="11" xfId="0" applyFont="1" applyBorder="1">
      <alignment vertical="center"/>
    </xf>
    <xf numFmtId="0" fontId="5" fillId="0" borderId="11" xfId="0" applyFont="1" applyBorder="1" applyAlignment="1" applyProtection="1">
      <alignment horizontal="center" vertical="center" shrinkToFit="1"/>
      <protection locked="0"/>
    </xf>
    <xf numFmtId="0" fontId="0" fillId="0" borderId="0" xfId="0" applyFont="1" applyBorder="1" applyAlignment="1">
      <alignment horizontal="center" vertical="center"/>
    </xf>
    <xf numFmtId="0" fontId="5" fillId="0" borderId="0" xfId="0" applyFont="1" applyBorder="1" applyAlignment="1" applyProtection="1">
      <alignment vertical="center" shrinkToFit="1"/>
      <protection locked="0"/>
    </xf>
    <xf numFmtId="0" fontId="5" fillId="0" borderId="5" xfId="0" applyFont="1" applyBorder="1" applyAlignment="1">
      <alignment vertical="center" shrinkToFit="1"/>
    </xf>
    <xf numFmtId="178" fontId="5" fillId="0" borderId="8"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11" xfId="0" applyFont="1" applyBorder="1">
      <alignment vertical="center"/>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77" fontId="5" fillId="0" borderId="0" xfId="0" applyNumberFormat="1" applyFont="1" applyBorder="1" applyAlignment="1" applyProtection="1">
      <alignment vertical="center" shrinkToFit="1"/>
      <protection locked="0"/>
    </xf>
    <xf numFmtId="0" fontId="7" fillId="0" borderId="0" xfId="0" applyFont="1">
      <alignment vertical="center"/>
    </xf>
    <xf numFmtId="0" fontId="5" fillId="0" borderId="13" xfId="0" applyFont="1" applyBorder="1" applyAlignment="1" applyProtection="1">
      <alignment horizontal="center" vertical="center" wrapText="1"/>
      <protection locked="0"/>
    </xf>
    <xf numFmtId="0" fontId="5" fillId="0" borderId="11" xfId="0" applyFont="1" applyFill="1" applyBorder="1" applyAlignment="1">
      <alignment horizontal="center" vertical="center"/>
    </xf>
    <xf numFmtId="178" fontId="5" fillId="0" borderId="0" xfId="0" applyNumberFormat="1" applyFont="1" applyFill="1" applyBorder="1" applyAlignment="1" applyProtection="1">
      <alignment vertical="center" shrinkToFit="1"/>
      <protection locked="0"/>
    </xf>
    <xf numFmtId="0" fontId="5" fillId="0" borderId="11" xfId="0" applyFont="1" applyBorder="1" applyAlignment="1">
      <alignment vertical="center"/>
    </xf>
    <xf numFmtId="0" fontId="5" fillId="0" borderId="21" xfId="0" applyFont="1" applyFill="1" applyBorder="1" applyAlignme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left" vertical="top" wrapText="1"/>
    </xf>
    <xf numFmtId="49" fontId="5" fillId="0" borderId="8" xfId="0" applyNumberFormat="1" applyFont="1" applyBorder="1" applyAlignment="1">
      <alignment vertical="top" wrapText="1"/>
    </xf>
    <xf numFmtId="0" fontId="5" fillId="0" borderId="11"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2" xfId="0" applyNumberFormat="1" applyFont="1" applyFill="1" applyBorder="1" applyAlignment="1" applyProtection="1">
      <alignment horizontal="center" vertical="center" shrinkToFit="1"/>
      <protection locked="0"/>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178" fontId="5" fillId="0" borderId="11"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wrapText="1"/>
    </xf>
    <xf numFmtId="49" fontId="5" fillId="0" borderId="11" xfId="0" applyNumberFormat="1" applyFont="1" applyBorder="1" applyAlignment="1">
      <alignment horizontal="center" vertical="top" wrapText="1"/>
    </xf>
    <xf numFmtId="49" fontId="5" fillId="0" borderId="11" xfId="0" applyNumberFormat="1" applyFont="1" applyBorder="1" applyAlignment="1">
      <alignment horizontal="center" vertical="center" wrapText="1"/>
    </xf>
    <xf numFmtId="0" fontId="5" fillId="0" borderId="10" xfId="0" applyFont="1" applyFill="1" applyBorder="1" applyAlignment="1">
      <alignment horizontal="left" vertical="center" shrinkToFit="1"/>
    </xf>
    <xf numFmtId="0" fontId="5" fillId="0" borderId="24" xfId="0" applyFont="1" applyFill="1" applyBorder="1">
      <alignment vertical="center"/>
    </xf>
    <xf numFmtId="0" fontId="5" fillId="0" borderId="24" xfId="0" applyFont="1" applyFill="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0" borderId="10" xfId="0" applyFont="1" applyFill="1" applyBorder="1" applyAlignment="1">
      <alignment vertical="center"/>
    </xf>
    <xf numFmtId="0" fontId="5" fillId="2" borderId="0" xfId="0" applyFont="1" applyFill="1">
      <alignment vertical="center"/>
    </xf>
    <xf numFmtId="0" fontId="5" fillId="0" borderId="0" xfId="0" applyFont="1" applyFill="1" applyAlignment="1">
      <alignment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0" fillId="2" borderId="0" xfId="0" applyFont="1" applyFill="1">
      <alignment vertical="center"/>
    </xf>
    <xf numFmtId="0" fontId="0" fillId="0" borderId="0" xfId="1" applyFont="1"/>
    <xf numFmtId="0" fontId="0" fillId="0" borderId="0" xfId="1" applyFont="1" applyAlignment="1">
      <alignment vertical="center" wrapText="1"/>
    </xf>
    <xf numFmtId="0" fontId="0" fillId="3" borderId="0" xfId="1" applyFont="1" applyFill="1"/>
    <xf numFmtId="0" fontId="0" fillId="4" borderId="0" xfId="1" applyFont="1" applyFill="1"/>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0" borderId="0" xfId="1" applyFont="1" applyAlignment="1">
      <alignment vertical="top" textRotation="255" wrapText="1"/>
    </xf>
    <xf numFmtId="0" fontId="0" fillId="3" borderId="0" xfId="0" applyFill="1" applyAlignment="1"/>
    <xf numFmtId="0" fontId="0" fillId="4" borderId="0" xfId="0" applyFill="1" applyAlignment="1"/>
    <xf numFmtId="0" fontId="0" fillId="5" borderId="0" xfId="0" applyFill="1" applyAlignment="1"/>
    <xf numFmtId="0" fontId="0" fillId="6" borderId="0" xfId="0" applyFill="1" applyAlignment="1"/>
    <xf numFmtId="0" fontId="0" fillId="16" borderId="0" xfId="0" applyFill="1" applyAlignment="1"/>
    <xf numFmtId="0" fontId="0" fillId="17" borderId="0" xfId="0" applyFill="1" applyAlignment="1"/>
    <xf numFmtId="0" fontId="0" fillId="7" borderId="0" xfId="0" applyFill="1" applyAlignment="1"/>
    <xf numFmtId="0" fontId="0" fillId="8"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0" borderId="0" xfId="0" applyFont="1" applyAlignment="1">
      <alignment vertical="top" textRotation="255"/>
    </xf>
    <xf numFmtId="0" fontId="8" fillId="0" borderId="0" xfId="1" applyFont="1" applyAlignment="1">
      <alignment vertical="center" wrapText="1"/>
    </xf>
    <xf numFmtId="0" fontId="0" fillId="3" borderId="0" xfId="1" applyFont="1" applyFill="1" applyProtection="1">
      <protection locked="0"/>
    </xf>
    <xf numFmtId="0" fontId="0" fillId="4" borderId="0" xfId="1" applyFont="1" applyFill="1" applyProtection="1">
      <protection locked="0"/>
    </xf>
    <xf numFmtId="0" fontId="0" fillId="5" borderId="0" xfId="1" applyFont="1" applyFill="1" applyProtection="1">
      <protection locked="0"/>
    </xf>
    <xf numFmtId="0" fontId="0" fillId="6"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1" fillId="0" borderId="15" xfId="1" applyBorder="1"/>
    <xf numFmtId="0" fontId="1" fillId="0" borderId="9" xfId="1" applyBorder="1"/>
    <xf numFmtId="0" fontId="9" fillId="3" borderId="0" xfId="0" applyFont="1" applyFill="1">
      <alignment vertical="center"/>
    </xf>
    <xf numFmtId="0" fontId="9" fillId="4" borderId="0" xfId="0" applyFont="1" applyFill="1">
      <alignment vertical="center"/>
    </xf>
    <xf numFmtId="0" fontId="9" fillId="5" borderId="0" xfId="0" applyFont="1" applyFill="1">
      <alignment vertical="center"/>
    </xf>
    <xf numFmtId="0" fontId="10" fillId="14" borderId="25" xfId="1" applyFont="1" applyFill="1" applyBorder="1" applyAlignment="1">
      <alignment vertical="center" wrapText="1"/>
    </xf>
    <xf numFmtId="0" fontId="8" fillId="0" borderId="24" xfId="1" applyFont="1" applyBorder="1" applyAlignment="1">
      <alignment vertical="center" wrapText="1"/>
    </xf>
    <xf numFmtId="0" fontId="0" fillId="3" borderId="9" xfId="0" applyFill="1" applyBorder="1" applyAlignment="1"/>
    <xf numFmtId="0" fontId="1" fillId="3" borderId="9" xfId="1" applyFill="1" applyBorder="1"/>
    <xf numFmtId="0" fontId="1" fillId="4" borderId="9" xfId="1" applyFill="1" applyBorder="1"/>
    <xf numFmtId="0" fontId="1" fillId="5" borderId="9" xfId="1" applyFill="1" applyBorder="1"/>
    <xf numFmtId="0" fontId="1" fillId="6" borderId="9" xfId="1" applyFill="1" applyBorder="1"/>
    <xf numFmtId="0" fontId="1" fillId="16" borderId="9" xfId="1" applyFill="1" applyBorder="1"/>
    <xf numFmtId="0" fontId="1" fillId="17" borderId="9" xfId="1" applyFill="1" applyBorder="1"/>
    <xf numFmtId="0" fontId="1" fillId="7" borderId="9" xfId="1" applyFill="1" applyBorder="1"/>
    <xf numFmtId="0" fontId="1" fillId="8"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0" fillId="18" borderId="25" xfId="1" applyFont="1" applyFill="1" applyBorder="1" applyAlignment="1">
      <alignment vertical="center" wrapText="1"/>
    </xf>
    <xf numFmtId="0" fontId="0" fillId="4" borderId="9" xfId="0" applyFill="1" applyBorder="1" applyAlignment="1"/>
    <xf numFmtId="0" fontId="0" fillId="5" borderId="9" xfId="0" applyFill="1" applyBorder="1" applyAlignment="1"/>
    <xf numFmtId="0" fontId="0" fillId="6" borderId="9" xfId="0" applyFill="1" applyBorder="1" applyAlignment="1"/>
    <xf numFmtId="0" fontId="0" fillId="16" borderId="9" xfId="0" applyFill="1" applyBorder="1" applyAlignment="1"/>
    <xf numFmtId="0" fontId="0" fillId="17" borderId="9" xfId="0" applyFill="1" applyBorder="1" applyAlignment="1"/>
    <xf numFmtId="0" fontId="0" fillId="7" borderId="9" xfId="0" applyFill="1" applyBorder="1" applyAlignment="1"/>
    <xf numFmtId="0" fontId="0" fillId="8"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1" fillId="3" borderId="9" xfId="1" applyFill="1" applyBorder="1" applyProtection="1">
      <protection locked="0"/>
    </xf>
    <xf numFmtId="0" fontId="1" fillId="4" borderId="9" xfId="1" applyFill="1" applyBorder="1" applyProtection="1">
      <protection locked="0"/>
    </xf>
    <xf numFmtId="0" fontId="1" fillId="5" borderId="9" xfId="1" applyFill="1" applyBorder="1" applyProtection="1">
      <protection locked="0"/>
    </xf>
    <xf numFmtId="0" fontId="1" fillId="6"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3" borderId="9" xfId="1" applyFill="1" applyBorder="1" applyAlignment="1" applyProtection="1">
      <alignment horizontal="right"/>
      <protection locked="0"/>
    </xf>
    <xf numFmtId="0" fontId="1" fillId="4" borderId="9" xfId="1" applyFill="1" applyBorder="1" applyAlignment="1" applyProtection="1">
      <alignment horizontal="right"/>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180" fontId="1" fillId="3" borderId="9" xfId="1" applyNumberFormat="1" applyFill="1" applyBorder="1" applyProtection="1">
      <protection locked="0"/>
    </xf>
    <xf numFmtId="180" fontId="1" fillId="20" borderId="9" xfId="1" applyNumberFormat="1" applyFill="1" applyBorder="1" applyProtection="1">
      <protection locked="0"/>
    </xf>
    <xf numFmtId="0" fontId="10" fillId="19" borderId="25" xfId="1" applyFont="1" applyFill="1" applyBorder="1" applyAlignment="1">
      <alignment vertical="center" wrapText="1"/>
    </xf>
    <xf numFmtId="0" fontId="1" fillId="5" borderId="0" xfId="1" applyFill="1" applyBorder="1" applyProtection="1">
      <protection locked="0"/>
    </xf>
    <xf numFmtId="0" fontId="1" fillId="20" borderId="9" xfId="1" applyFill="1" applyBorder="1" applyProtection="1">
      <protection locked="0"/>
    </xf>
    <xf numFmtId="0" fontId="10" fillId="18" borderId="0" xfId="1" applyFont="1" applyFill="1" applyAlignment="1">
      <alignment vertical="center" wrapText="1"/>
    </xf>
    <xf numFmtId="0" fontId="8" fillId="0" borderId="9" xfId="1" applyFont="1" applyBorder="1" applyAlignment="1">
      <alignment vertical="center" wrapText="1"/>
    </xf>
    <xf numFmtId="0" fontId="0" fillId="16" borderId="0" xfId="1" applyFont="1" applyFill="1"/>
    <xf numFmtId="0" fontId="10" fillId="21" borderId="25" xfId="1" applyFont="1" applyFill="1" applyBorder="1" applyAlignment="1">
      <alignment vertical="center" wrapText="1"/>
    </xf>
    <xf numFmtId="180" fontId="1" fillId="4" borderId="9" xfId="1" applyNumberFormat="1" applyFill="1" applyBorder="1" applyProtection="1">
      <protection locked="0"/>
    </xf>
    <xf numFmtId="180" fontId="1" fillId="5" borderId="9" xfId="1" applyNumberFormat="1" applyFill="1" applyBorder="1" applyProtection="1">
      <protection locked="0"/>
    </xf>
    <xf numFmtId="0" fontId="11" fillId="22" borderId="0" xfId="1" applyFont="1" applyFill="1" applyAlignment="1">
      <alignment vertical="center" wrapText="1"/>
    </xf>
    <xf numFmtId="0" fontId="0" fillId="0" borderId="0" xfId="1" applyFont="1" applyAlignment="1">
      <alignment vertical="center" textRotation="255" wrapText="1"/>
    </xf>
    <xf numFmtId="0" fontId="0" fillId="11" borderId="0" xfId="1" applyFont="1" applyFill="1" applyAlignment="1">
      <alignment vertical="center"/>
    </xf>
    <xf numFmtId="0" fontId="0" fillId="0" borderId="0" xfId="1" applyFont="1" applyAlignment="1">
      <alignment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0" xfId="0" applyFont="1" applyAlignment="1">
      <alignment horizontal="center" vertical="center" wrapText="1"/>
    </xf>
    <xf numFmtId="0" fontId="0" fillId="0" borderId="0" xfId="1" applyFont="1" applyAlignment="1">
      <alignment horizontal="center" vertical="center" wrapText="1"/>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Font="1" applyAlignment="1">
      <alignment horizontal="center" vertical="center"/>
    </xf>
    <xf numFmtId="49" fontId="12" fillId="0" borderId="33" xfId="0" quotePrefix="1"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12" fillId="0" borderId="36" xfId="0" quotePrefix="1" applyNumberFormat="1" applyFont="1" applyBorder="1" applyAlignment="1">
      <alignment horizontal="center" vertical="center" wrapText="1"/>
    </xf>
    <xf numFmtId="49" fontId="12" fillId="0" borderId="37" xfId="0" applyNumberFormat="1" applyFont="1" applyBorder="1" applyAlignment="1">
      <alignment horizontal="center" vertical="center" wrapText="1"/>
    </xf>
    <xf numFmtId="49" fontId="12" fillId="0" borderId="38" xfId="0" applyNumberFormat="1" applyFont="1" applyBorder="1" applyAlignment="1">
      <alignment horizontal="center" vertical="center" wrapText="1"/>
    </xf>
    <xf numFmtId="49" fontId="12" fillId="0" borderId="39"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49" fontId="12" fillId="0" borderId="42" xfId="0" applyNumberFormat="1" applyFont="1" applyBorder="1" applyAlignment="1">
      <alignment horizontal="center" vertical="center" wrapText="1"/>
    </xf>
    <xf numFmtId="49" fontId="12" fillId="0" borderId="43" xfId="0" applyNumberFormat="1" applyFont="1" applyBorder="1" applyAlignment="1">
      <alignment horizontal="center" vertical="center" wrapText="1"/>
    </xf>
    <xf numFmtId="49" fontId="12" fillId="0" borderId="32" xfId="0" applyNumberFormat="1" applyFont="1" applyBorder="1" applyAlignment="1">
      <alignment horizontal="center" vertical="center" wrapText="1"/>
    </xf>
    <xf numFmtId="180" fontId="0" fillId="0" borderId="0" xfId="0" applyNumberFormat="1" applyFont="1" applyAlignment="1">
      <alignment horizontal="left" vertical="center"/>
    </xf>
    <xf numFmtId="49" fontId="0" fillId="0" borderId="0" xfId="0" applyNumberFormat="1">
      <alignment vertical="center"/>
    </xf>
    <xf numFmtId="0" fontId="0" fillId="22" borderId="0" xfId="0" applyFill="1">
      <alignment vertical="center"/>
    </xf>
  </cellXfs>
  <cellStyles count="4">
    <cellStyle name="標準" xfId="0" builtinId="0"/>
    <cellStyle name="標準 2" xfId="1"/>
    <cellStyle name="標準 2 2" xfId="2"/>
    <cellStyle name="標準 3" xfId="3"/>
  </cellStyles>
  <dxfs count="38">
    <dxf/>
    <dxf/>
    <dxf/>
    <dxf/>
    <dxf/>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4724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64</xdr:row>
          <xdr:rowOff>0</xdr:rowOff>
        </xdr:from>
        <xdr:to xmlns:xdr="http://schemas.openxmlformats.org/drawingml/2006/spreadsheetDrawing">
          <xdr:col>17</xdr:col>
          <xdr:colOff>184150</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6925" y="1224724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64</xdr:row>
          <xdr:rowOff>0</xdr:rowOff>
        </xdr:from>
        <xdr:to xmlns:xdr="http://schemas.openxmlformats.org/drawingml/2006/spreadsheetDrawing">
          <xdr:col>27</xdr:col>
          <xdr:colOff>184150</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7175" y="1224724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6949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65</xdr:row>
          <xdr:rowOff>0</xdr:rowOff>
        </xdr:from>
        <xdr:to xmlns:xdr="http://schemas.openxmlformats.org/drawingml/2006/spreadsheetDrawing">
          <xdr:col>17</xdr:col>
          <xdr:colOff>184150</xdr:colOff>
          <xdr:row>66</xdr:row>
          <xdr:rowOff>0</xdr:rowOff>
        </xdr:to>
        <xdr:sp textlink="">
          <xdr:nvSpPr>
            <xdr:cNvPr id="1029" name="チェック5" hidden="1">
              <a:extLst>
                <a:ext uri="{63B3BB69-23CF-44E3-9099-C40C66FF867C}">
                  <a14:compatExt spid="_x0000_s1029"/>
                </a:ext>
              </a:extLst>
            </xdr:cNvPr>
            <xdr:cNvSpPr>
              <a:spLocks noRot="1" noChangeShapeType="1"/>
            </xdr:cNvSpPr>
          </xdr:nvSpPr>
          <xdr:spPr>
            <a:xfrm>
              <a:off x="3336925" y="1246949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65</xdr:row>
          <xdr:rowOff>0</xdr:rowOff>
        </xdr:from>
        <xdr:to xmlns:xdr="http://schemas.openxmlformats.org/drawingml/2006/spreadsheetDrawing">
          <xdr:col>27</xdr:col>
          <xdr:colOff>184150</xdr:colOff>
          <xdr:row>66</xdr:row>
          <xdr:rowOff>0</xdr:rowOff>
        </xdr:to>
        <xdr:sp textlink="">
          <xdr:nvSpPr>
            <xdr:cNvPr id="1030" name="チェック6" hidden="1">
              <a:extLst>
                <a:ext uri="{63B3BB69-23CF-44E3-9099-C40C66FF867C}">
                  <a14:compatExt spid="_x0000_s1030"/>
                </a:ext>
              </a:extLst>
            </xdr:cNvPr>
            <xdr:cNvSpPr>
              <a:spLocks noRot="1" noChangeShapeType="1"/>
            </xdr:cNvSpPr>
          </xdr:nvSpPr>
          <xdr:spPr>
            <a:xfrm>
              <a:off x="5337175" y="1246949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78</xdr:row>
          <xdr:rowOff>0</xdr:rowOff>
        </xdr:to>
        <xdr:sp textlink="">
          <xdr:nvSpPr>
            <xdr:cNvPr id="1042" name="チェック17" hidden="1">
              <a:extLst>
                <a:ext uri="{63B3BB69-23CF-44E3-9099-C40C66FF867C}">
                  <a14:compatExt spid="_x0000_s1042"/>
                </a:ext>
              </a:extLst>
            </xdr:cNvPr>
            <xdr:cNvSpPr>
              <a:spLocks noRot="1" noChangeShapeType="1"/>
            </xdr:cNvSpPr>
          </xdr:nvSpPr>
          <xdr:spPr>
            <a:xfrm>
              <a:off x="1733550" y="1467612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78</xdr:row>
          <xdr:rowOff>0</xdr:rowOff>
        </xdr:to>
        <xdr:sp textlink="">
          <xdr:nvSpPr>
            <xdr:cNvPr id="1043" name="チェック18" hidden="1">
              <a:extLst>
                <a:ext uri="{63B3BB69-23CF-44E3-9099-C40C66FF867C}">
                  <a14:compatExt spid="_x0000_s1043"/>
                </a:ext>
              </a:extLst>
            </xdr:cNvPr>
            <xdr:cNvSpPr>
              <a:spLocks noRot="1" noChangeShapeType="1"/>
            </xdr:cNvSpPr>
          </xdr:nvSpPr>
          <xdr:spPr>
            <a:xfrm>
              <a:off x="2752725" y="1467612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78</xdr:row>
          <xdr:rowOff>0</xdr:rowOff>
        </xdr:to>
        <xdr:sp textlink="">
          <xdr:nvSpPr>
            <xdr:cNvPr id="1044" name="チェック19" hidden="1">
              <a:extLst>
                <a:ext uri="{63B3BB69-23CF-44E3-9099-C40C66FF867C}">
                  <a14:compatExt spid="_x0000_s1044"/>
                </a:ext>
              </a:extLst>
            </xdr:cNvPr>
            <xdr:cNvSpPr>
              <a:spLocks noRot="1" noChangeShapeType="1"/>
            </xdr:cNvSpPr>
          </xdr:nvSpPr>
          <xdr:spPr>
            <a:xfrm>
              <a:off x="3752850" y="1467612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78</xdr:row>
          <xdr:rowOff>0</xdr:rowOff>
        </xdr:to>
        <xdr:sp textlink="">
          <xdr:nvSpPr>
            <xdr:cNvPr id="1045" name="チェック20" hidden="1">
              <a:extLst>
                <a:ext uri="{63B3BB69-23CF-44E3-9099-C40C66FF867C}">
                  <a14:compatExt spid="_x0000_s1045"/>
                </a:ext>
              </a:extLst>
            </xdr:cNvPr>
            <xdr:cNvSpPr>
              <a:spLocks noRot="1" noChangeShapeType="1"/>
            </xdr:cNvSpPr>
          </xdr:nvSpPr>
          <xdr:spPr>
            <a:xfrm>
              <a:off x="4752975" y="1467612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textlink="">
          <xdr:nvSpPr>
            <xdr:cNvPr id="1093" name="チェック68" hidden="1">
              <a:extLst>
                <a:ext uri="{63B3BB69-23CF-44E3-9099-C40C66FF867C}">
                  <a14:compatExt spid="_x0000_s1093"/>
                </a:ext>
              </a:extLst>
            </xdr:cNvPr>
            <xdr:cNvSpPr>
              <a:spLocks noRot="1" noChangeShapeType="1"/>
            </xdr:cNvSpPr>
          </xdr:nvSpPr>
          <xdr:spPr>
            <a:xfrm>
              <a:off x="1752600" y="226098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117</xdr:row>
          <xdr:rowOff>0</xdr:rowOff>
        </xdr:from>
        <xdr:to xmlns:xdr="http://schemas.openxmlformats.org/drawingml/2006/spreadsheetDrawing">
          <xdr:col>18</xdr:col>
          <xdr:colOff>0</xdr:colOff>
          <xdr:row>118</xdr:row>
          <xdr:rowOff>0</xdr:rowOff>
        </xdr:to>
        <xdr:sp textlink="">
          <xdr:nvSpPr>
            <xdr:cNvPr id="1094" name="チェック69" hidden="1">
              <a:extLst>
                <a:ext uri="{63B3BB69-23CF-44E3-9099-C40C66FF867C}">
                  <a14:compatExt spid="_x0000_s1094"/>
                </a:ext>
              </a:extLst>
            </xdr:cNvPr>
            <xdr:cNvSpPr>
              <a:spLocks noRot="1" noChangeShapeType="1"/>
            </xdr:cNvSpPr>
          </xdr:nvSpPr>
          <xdr:spPr>
            <a:xfrm>
              <a:off x="3336925" y="2260981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textlink="">
          <xdr:nvSpPr>
            <xdr:cNvPr id="1095" name="チェック70" hidden="1">
              <a:extLst>
                <a:ext uri="{63B3BB69-23CF-44E3-9099-C40C66FF867C}">
                  <a14:compatExt spid="_x0000_s1095"/>
                </a:ext>
              </a:extLst>
            </xdr:cNvPr>
            <xdr:cNvSpPr>
              <a:spLocks noRot="1" noChangeShapeType="1"/>
            </xdr:cNvSpPr>
          </xdr:nvSpPr>
          <xdr:spPr>
            <a:xfrm>
              <a:off x="4752975" y="226098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96" name="チェック71" hidden="1">
              <a:extLst>
                <a:ext uri="{63B3BB69-23CF-44E3-9099-C40C66FF867C}">
                  <a14:compatExt spid="_x0000_s1096"/>
                </a:ext>
              </a:extLst>
            </xdr:cNvPr>
            <xdr:cNvSpPr>
              <a:spLocks noRot="1" noChangeShapeType="1"/>
            </xdr:cNvSpPr>
          </xdr:nvSpPr>
          <xdr:spPr>
            <a:xfrm>
              <a:off x="1752600" y="228276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97" name="チェック72" hidden="1">
              <a:extLst>
                <a:ext uri="{63B3BB69-23CF-44E3-9099-C40C66FF867C}">
                  <a14:compatExt spid="_x0000_s1097"/>
                </a:ext>
              </a:extLst>
            </xdr:cNvPr>
            <xdr:cNvSpPr>
              <a:spLocks noRot="1" noChangeShapeType="1"/>
            </xdr:cNvSpPr>
          </xdr:nvSpPr>
          <xdr:spPr>
            <a:xfrm>
              <a:off x="3752850" y="228276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200" name="チェック 176" hidden="1">
              <a:extLst>
                <a:ext uri="{63B3BB69-23CF-44E3-9099-C40C66FF867C}">
                  <a14:compatExt spid="_x0000_s1200"/>
                </a:ext>
              </a:extLst>
            </xdr:cNvPr>
            <xdr:cNvSpPr>
              <a:spLocks noRot="1" noChangeShapeType="1"/>
            </xdr:cNvSpPr>
          </xdr:nvSpPr>
          <xdr:spPr>
            <a:xfrm>
              <a:off x="5953125" y="1291399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184150</xdr:colOff>
          <xdr:row>154</xdr:row>
          <xdr:rowOff>0</xdr:rowOff>
        </xdr:to>
        <xdr:sp textlink="">
          <xdr:nvSpPr>
            <xdr:cNvPr id="1253" name="チェック86" hidden="1">
              <a:extLst>
                <a:ext uri="{63B3BB69-23CF-44E3-9099-C40C66FF867C}">
                  <a14:compatExt spid="_x0000_s1253"/>
                </a:ext>
              </a:extLst>
            </xdr:cNvPr>
            <xdr:cNvSpPr>
              <a:spLocks noRot="1" noChangeShapeType="1"/>
            </xdr:cNvSpPr>
          </xdr:nvSpPr>
          <xdr:spPr>
            <a:xfrm>
              <a:off x="2152650" y="30354270"/>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254" name="チェック87" hidden="1">
              <a:extLst>
                <a:ext uri="{63B3BB69-23CF-44E3-9099-C40C66FF867C}">
                  <a14:compatExt spid="_x0000_s1254"/>
                </a:ext>
              </a:extLst>
            </xdr:cNvPr>
            <xdr:cNvSpPr>
              <a:spLocks noRot="1" noChangeShapeType="1"/>
            </xdr:cNvSpPr>
          </xdr:nvSpPr>
          <xdr:spPr>
            <a:xfrm>
              <a:off x="4552950" y="303542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184150</xdr:colOff>
          <xdr:row>155</xdr:row>
          <xdr:rowOff>0</xdr:rowOff>
        </xdr:to>
        <xdr:sp textlink="">
          <xdr:nvSpPr>
            <xdr:cNvPr id="1255" name="チェック88" hidden="1">
              <a:extLst>
                <a:ext uri="{63B3BB69-23CF-44E3-9099-C40C66FF867C}">
                  <a14:compatExt spid="_x0000_s1255"/>
                </a:ext>
              </a:extLst>
            </xdr:cNvPr>
            <xdr:cNvSpPr>
              <a:spLocks noRot="1" noChangeShapeType="1"/>
            </xdr:cNvSpPr>
          </xdr:nvSpPr>
          <xdr:spPr>
            <a:xfrm>
              <a:off x="2152650" y="30572075"/>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256" name="チェック89" hidden="1">
              <a:extLst>
                <a:ext uri="{63B3BB69-23CF-44E3-9099-C40C66FF867C}">
                  <a14:compatExt spid="_x0000_s1256"/>
                </a:ext>
              </a:extLst>
            </xdr:cNvPr>
            <xdr:cNvSpPr>
              <a:spLocks noRot="1" noChangeShapeType="1"/>
            </xdr:cNvSpPr>
          </xdr:nvSpPr>
          <xdr:spPr>
            <a:xfrm>
              <a:off x="4552950" y="305720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262" name="チェック 238" hidden="1">
              <a:extLst>
                <a:ext uri="{63B3BB69-23CF-44E3-9099-C40C66FF867C}">
                  <a14:compatExt spid="_x0000_s1262"/>
                </a:ext>
              </a:extLst>
            </xdr:cNvPr>
            <xdr:cNvSpPr>
              <a:spLocks noRot="1" noChangeShapeType="1"/>
            </xdr:cNvSpPr>
          </xdr:nvSpPr>
          <xdr:spPr>
            <a:xfrm>
              <a:off x="1752600" y="1269174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263" name="チェック 239" hidden="1">
              <a:extLst>
                <a:ext uri="{63B3BB69-23CF-44E3-9099-C40C66FF867C}">
                  <a14:compatExt spid="_x0000_s1263"/>
                </a:ext>
              </a:extLst>
            </xdr:cNvPr>
            <xdr:cNvSpPr>
              <a:spLocks noRot="1" noChangeShapeType="1"/>
            </xdr:cNvSpPr>
          </xdr:nvSpPr>
          <xdr:spPr>
            <a:xfrm>
              <a:off x="3952875" y="1269174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264" name="チェック 240" hidden="1">
              <a:extLst>
                <a:ext uri="{63B3BB69-23CF-44E3-9099-C40C66FF867C}">
                  <a14:compatExt spid="_x0000_s1264"/>
                </a:ext>
              </a:extLst>
            </xdr:cNvPr>
            <xdr:cNvSpPr>
              <a:spLocks noRot="1" noChangeShapeType="1"/>
            </xdr:cNvSpPr>
          </xdr:nvSpPr>
          <xdr:spPr>
            <a:xfrm>
              <a:off x="1752600" y="1291399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68</xdr:row>
          <xdr:rowOff>0</xdr:rowOff>
        </xdr:to>
        <xdr:sp textlink="">
          <xdr:nvSpPr>
            <xdr:cNvPr id="1265" name="チェック 241" hidden="1">
              <a:extLst>
                <a:ext uri="{63B3BB69-23CF-44E3-9099-C40C66FF867C}">
                  <a14:compatExt spid="_x0000_s1265"/>
                </a:ext>
              </a:extLst>
            </xdr:cNvPr>
            <xdr:cNvSpPr>
              <a:spLocks noRot="1" noChangeShapeType="1"/>
            </xdr:cNvSpPr>
          </xdr:nvSpPr>
          <xdr:spPr>
            <a:xfrm>
              <a:off x="3952875" y="1291399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102</xdr:row>
          <xdr:rowOff>0</xdr:rowOff>
        </xdr:to>
        <xdr:sp textlink="">
          <xdr:nvSpPr>
            <xdr:cNvPr id="1340" name="チェック34" hidden="1">
              <a:extLst>
                <a:ext uri="{63B3BB69-23CF-44E3-9099-C40C66FF867C}">
                  <a14:compatExt spid="_x0000_s1340"/>
                </a:ext>
              </a:extLst>
            </xdr:cNvPr>
            <xdr:cNvSpPr>
              <a:spLocks noRot="1" noChangeShapeType="1"/>
            </xdr:cNvSpPr>
          </xdr:nvSpPr>
          <xdr:spPr>
            <a:xfrm>
              <a:off x="3552825" y="2007616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102</xdr:row>
          <xdr:rowOff>0</xdr:rowOff>
        </xdr:to>
        <xdr:sp textlink="">
          <xdr:nvSpPr>
            <xdr:cNvPr id="1341" name="チェック 317" hidden="1">
              <a:extLst>
                <a:ext uri="{63B3BB69-23CF-44E3-9099-C40C66FF867C}">
                  <a14:compatExt spid="_x0000_s1341"/>
                </a:ext>
              </a:extLst>
            </xdr:cNvPr>
            <xdr:cNvSpPr>
              <a:spLocks noRot="1" noChangeShapeType="1"/>
            </xdr:cNvSpPr>
          </xdr:nvSpPr>
          <xdr:spPr>
            <a:xfrm>
              <a:off x="1733550" y="2007616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102</xdr:row>
          <xdr:rowOff>0</xdr:rowOff>
        </xdr:to>
        <xdr:sp textlink="">
          <xdr:nvSpPr>
            <xdr:cNvPr id="1342" name="チェック 318" hidden="1">
              <a:extLst>
                <a:ext uri="{63B3BB69-23CF-44E3-9099-C40C66FF867C}">
                  <a14:compatExt spid="_x0000_s1342"/>
                </a:ext>
              </a:extLst>
            </xdr:cNvPr>
            <xdr:cNvSpPr>
              <a:spLocks noRot="1" noChangeShapeType="1"/>
            </xdr:cNvSpPr>
          </xdr:nvSpPr>
          <xdr:spPr>
            <a:xfrm>
              <a:off x="5353050" y="2007616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184150</xdr:colOff>
          <xdr:row>158</xdr:row>
          <xdr:rowOff>0</xdr:rowOff>
        </xdr:to>
        <xdr:sp textlink="">
          <xdr:nvSpPr>
            <xdr:cNvPr id="1350" name="チェック90" hidden="1">
              <a:extLst>
                <a:ext uri="{63B3BB69-23CF-44E3-9099-C40C66FF867C}">
                  <a14:compatExt spid="_x0000_s1350"/>
                </a:ext>
              </a:extLst>
            </xdr:cNvPr>
            <xdr:cNvSpPr>
              <a:spLocks noRot="1" noChangeShapeType="1"/>
            </xdr:cNvSpPr>
          </xdr:nvSpPr>
          <xdr:spPr>
            <a:xfrm>
              <a:off x="2152650" y="31306135"/>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351" name="チェック91" hidden="1">
              <a:extLst>
                <a:ext uri="{63B3BB69-23CF-44E3-9099-C40C66FF867C}">
                  <a14:compatExt spid="_x0000_s1351"/>
                </a:ext>
              </a:extLst>
            </xdr:cNvPr>
            <xdr:cNvSpPr>
              <a:spLocks noRot="1" noChangeShapeType="1"/>
            </xdr:cNvSpPr>
          </xdr:nvSpPr>
          <xdr:spPr>
            <a:xfrm>
              <a:off x="3152775" y="313061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352" name="チェック92" hidden="1">
              <a:extLst>
                <a:ext uri="{63B3BB69-23CF-44E3-9099-C40C66FF867C}">
                  <a14:compatExt spid="_x0000_s1352"/>
                </a:ext>
              </a:extLst>
            </xdr:cNvPr>
            <xdr:cNvSpPr>
              <a:spLocks noRot="1" noChangeShapeType="1"/>
            </xdr:cNvSpPr>
          </xdr:nvSpPr>
          <xdr:spPr>
            <a:xfrm>
              <a:off x="4152900" y="313061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359" name="チェック12" hidden="1">
              <a:extLst>
                <a:ext uri="{63B3BB69-23CF-44E3-9099-C40C66FF867C}">
                  <a14:compatExt spid="_x0000_s1359"/>
                </a:ext>
              </a:extLst>
            </xdr:cNvPr>
            <xdr:cNvSpPr>
              <a:spLocks noRot="1" noChangeShapeType="1"/>
            </xdr:cNvSpPr>
          </xdr:nvSpPr>
          <xdr:spPr>
            <a:xfrm>
              <a:off x="1733550" y="1390777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textlink="">
          <xdr:nvSpPr>
            <xdr:cNvPr id="1360" name="チェック13" hidden="1">
              <a:extLst>
                <a:ext uri="{63B3BB69-23CF-44E3-9099-C40C66FF867C}">
                  <a14:compatExt spid="_x0000_s1360"/>
                </a:ext>
              </a:extLst>
            </xdr:cNvPr>
            <xdr:cNvSpPr>
              <a:spLocks noRot="1" noChangeShapeType="1"/>
            </xdr:cNvSpPr>
          </xdr:nvSpPr>
          <xdr:spPr>
            <a:xfrm>
              <a:off x="4953000" y="1390777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361" name="チェック14" hidden="1">
              <a:extLst>
                <a:ext uri="{63B3BB69-23CF-44E3-9099-C40C66FF867C}">
                  <a14:compatExt spid="_x0000_s1361"/>
                </a:ext>
              </a:extLst>
            </xdr:cNvPr>
            <xdr:cNvSpPr>
              <a:spLocks noRot="1" noChangeShapeType="1"/>
            </xdr:cNvSpPr>
          </xdr:nvSpPr>
          <xdr:spPr>
            <a:xfrm>
              <a:off x="1733550" y="1413002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textlink="">
          <xdr:nvSpPr>
            <xdr:cNvPr id="1362" name="チェック15" hidden="1">
              <a:extLst>
                <a:ext uri="{63B3BB69-23CF-44E3-9099-C40C66FF867C}">
                  <a14:compatExt spid="_x0000_s1362"/>
                </a:ext>
              </a:extLst>
            </xdr:cNvPr>
            <xdr:cNvSpPr>
              <a:spLocks noRot="1" noChangeShapeType="1"/>
            </xdr:cNvSpPr>
          </xdr:nvSpPr>
          <xdr:spPr>
            <a:xfrm>
              <a:off x="4953000" y="1413002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363" name="チェック16" hidden="1">
              <a:extLst>
                <a:ext uri="{63B3BB69-23CF-44E3-9099-C40C66FF867C}">
                  <a14:compatExt spid="_x0000_s1363"/>
                </a:ext>
              </a:extLst>
            </xdr:cNvPr>
            <xdr:cNvSpPr>
              <a:spLocks noRot="1" noChangeShapeType="1"/>
            </xdr:cNvSpPr>
          </xdr:nvSpPr>
          <xdr:spPr>
            <a:xfrm>
              <a:off x="1733550" y="1435227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86</xdr:row>
          <xdr:rowOff>0</xdr:rowOff>
        </xdr:from>
        <xdr:to xmlns:xdr="http://schemas.openxmlformats.org/drawingml/2006/spreadsheetDrawing">
          <xdr:col>19</xdr:col>
          <xdr:colOff>0</xdr:colOff>
          <xdr:row>87</xdr:row>
          <xdr:rowOff>0</xdr:rowOff>
        </xdr:to>
        <xdr:sp textlink="">
          <xdr:nvSpPr>
            <xdr:cNvPr id="1370" name="チェック 346" hidden="1">
              <a:extLst>
                <a:ext uri="{63B3BB69-23CF-44E3-9099-C40C66FF867C}">
                  <a14:compatExt spid="_x0000_s1370"/>
                </a:ext>
              </a:extLst>
            </xdr:cNvPr>
            <xdr:cNvSpPr>
              <a:spLocks noRot="1" noChangeShapeType="1"/>
            </xdr:cNvSpPr>
          </xdr:nvSpPr>
          <xdr:spPr>
            <a:xfrm>
              <a:off x="3536950" y="1666684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373" name="チェック 349" hidden="1">
              <a:extLst>
                <a:ext uri="{63B3BB69-23CF-44E3-9099-C40C66FF867C}">
                  <a14:compatExt spid="_x0000_s1373"/>
                </a:ext>
              </a:extLst>
            </xdr:cNvPr>
            <xdr:cNvSpPr>
              <a:spLocks noRot="1" noChangeShapeType="1"/>
            </xdr:cNvSpPr>
          </xdr:nvSpPr>
          <xdr:spPr>
            <a:xfrm>
              <a:off x="5353050" y="166668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403" name="チェック 379" hidden="1">
              <a:extLst>
                <a:ext uri="{63B3BB69-23CF-44E3-9099-C40C66FF867C}">
                  <a14:compatExt spid="_x0000_s1403"/>
                </a:ext>
              </a:extLst>
            </xdr:cNvPr>
            <xdr:cNvSpPr>
              <a:spLocks noRot="1" noChangeShapeType="1"/>
            </xdr:cNvSpPr>
          </xdr:nvSpPr>
          <xdr:spPr>
            <a:xfrm>
              <a:off x="1752600" y="236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122</xdr:row>
          <xdr:rowOff>0</xdr:rowOff>
        </xdr:from>
        <xdr:to xmlns:xdr="http://schemas.openxmlformats.org/drawingml/2006/spreadsheetDrawing">
          <xdr:col>17</xdr:col>
          <xdr:colOff>0</xdr:colOff>
          <xdr:row>123</xdr:row>
          <xdr:rowOff>0</xdr:rowOff>
        </xdr:to>
        <xdr:sp textlink="">
          <xdr:nvSpPr>
            <xdr:cNvPr id="1404" name="チェック83" hidden="1">
              <a:extLst>
                <a:ext uri="{63B3BB69-23CF-44E3-9099-C40C66FF867C}">
                  <a14:compatExt spid="_x0000_s1404"/>
                </a:ext>
              </a:extLst>
            </xdr:cNvPr>
            <xdr:cNvSpPr>
              <a:spLocks noRot="1" noChangeShapeType="1"/>
            </xdr:cNvSpPr>
          </xdr:nvSpPr>
          <xdr:spPr>
            <a:xfrm>
              <a:off x="3136900" y="2369883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122</xdr:row>
          <xdr:rowOff>0</xdr:rowOff>
        </xdr:from>
        <xdr:to xmlns:xdr="http://schemas.openxmlformats.org/drawingml/2006/spreadsheetDrawing">
          <xdr:col>24</xdr:col>
          <xdr:colOff>0</xdr:colOff>
          <xdr:row>123</xdr:row>
          <xdr:rowOff>0</xdr:rowOff>
        </xdr:to>
        <xdr:sp textlink="">
          <xdr:nvSpPr>
            <xdr:cNvPr id="1405" name="チェック84" hidden="1">
              <a:extLst>
                <a:ext uri="{63B3BB69-23CF-44E3-9099-C40C66FF867C}">
                  <a14:compatExt spid="_x0000_s1405"/>
                </a:ext>
              </a:extLst>
            </xdr:cNvPr>
            <xdr:cNvSpPr>
              <a:spLocks noRot="1" noChangeShapeType="1"/>
            </xdr:cNvSpPr>
          </xdr:nvSpPr>
          <xdr:spPr>
            <a:xfrm>
              <a:off x="4537075" y="2369883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122</xdr:row>
          <xdr:rowOff>0</xdr:rowOff>
        </xdr:from>
        <xdr:to xmlns:xdr="http://schemas.openxmlformats.org/drawingml/2006/spreadsheetDrawing">
          <xdr:col>31</xdr:col>
          <xdr:colOff>0</xdr:colOff>
          <xdr:row>123</xdr:row>
          <xdr:rowOff>0</xdr:rowOff>
        </xdr:to>
        <xdr:sp textlink="">
          <xdr:nvSpPr>
            <xdr:cNvPr id="1406" name="チェック85" hidden="1">
              <a:extLst>
                <a:ext uri="{63B3BB69-23CF-44E3-9099-C40C66FF867C}">
                  <a14:compatExt spid="_x0000_s1406"/>
                </a:ext>
              </a:extLst>
            </xdr:cNvPr>
            <xdr:cNvSpPr>
              <a:spLocks noRot="1" noChangeShapeType="1"/>
            </xdr:cNvSpPr>
          </xdr:nvSpPr>
          <xdr:spPr>
            <a:xfrm>
              <a:off x="5937250" y="2369883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408" name="チェック73" hidden="1">
              <a:extLst>
                <a:ext uri="{63B3BB69-23CF-44E3-9099-C40C66FF867C}">
                  <a14:compatExt spid="_x0000_s1408"/>
                </a:ext>
              </a:extLst>
            </xdr:cNvPr>
            <xdr:cNvSpPr>
              <a:spLocks noRot="1" noChangeShapeType="1"/>
            </xdr:cNvSpPr>
          </xdr:nvSpPr>
          <xdr:spPr>
            <a:xfrm>
              <a:off x="1752600" y="230454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119</xdr:row>
          <xdr:rowOff>0</xdr:rowOff>
        </xdr:from>
        <xdr:to xmlns:xdr="http://schemas.openxmlformats.org/drawingml/2006/spreadsheetDrawing">
          <xdr:col>16</xdr:col>
          <xdr:colOff>184150</xdr:colOff>
          <xdr:row>120</xdr:row>
          <xdr:rowOff>0</xdr:rowOff>
        </xdr:to>
        <xdr:sp textlink="">
          <xdr:nvSpPr>
            <xdr:cNvPr id="1409" name="チェック74" hidden="1">
              <a:extLst>
                <a:ext uri="{63B3BB69-23CF-44E3-9099-C40C66FF867C}">
                  <a14:compatExt spid="_x0000_s1409"/>
                </a:ext>
              </a:extLst>
            </xdr:cNvPr>
            <xdr:cNvSpPr>
              <a:spLocks noRot="1" noChangeShapeType="1"/>
            </xdr:cNvSpPr>
          </xdr:nvSpPr>
          <xdr:spPr>
            <a:xfrm>
              <a:off x="3136900" y="230454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410" name="チェック75" hidden="1">
              <a:extLst>
                <a:ext uri="{63B3BB69-23CF-44E3-9099-C40C66FF867C}">
                  <a14:compatExt spid="_x0000_s1410"/>
                </a:ext>
              </a:extLst>
            </xdr:cNvPr>
            <xdr:cNvSpPr>
              <a:spLocks noRot="1" noChangeShapeType="1"/>
            </xdr:cNvSpPr>
          </xdr:nvSpPr>
          <xdr:spPr>
            <a:xfrm>
              <a:off x="4552950" y="230454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411" name="チェック76" hidden="1">
              <a:extLst>
                <a:ext uri="{63B3BB69-23CF-44E3-9099-C40C66FF867C}">
                  <a14:compatExt spid="_x0000_s1411"/>
                </a:ext>
              </a:extLst>
            </xdr:cNvPr>
            <xdr:cNvSpPr>
              <a:spLocks noRot="1" noChangeShapeType="1"/>
            </xdr:cNvSpPr>
          </xdr:nvSpPr>
          <xdr:spPr>
            <a:xfrm>
              <a:off x="1752600" y="232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120</xdr:row>
          <xdr:rowOff>0</xdr:rowOff>
        </xdr:from>
        <xdr:to xmlns:xdr="http://schemas.openxmlformats.org/drawingml/2006/spreadsheetDrawing">
          <xdr:col>16</xdr:col>
          <xdr:colOff>184150</xdr:colOff>
          <xdr:row>121</xdr:row>
          <xdr:rowOff>0</xdr:rowOff>
        </xdr:to>
        <xdr:sp textlink="">
          <xdr:nvSpPr>
            <xdr:cNvPr id="1412" name="チェック77" hidden="1">
              <a:extLst>
                <a:ext uri="{63B3BB69-23CF-44E3-9099-C40C66FF867C}">
                  <a14:compatExt spid="_x0000_s1412"/>
                </a:ext>
              </a:extLst>
            </xdr:cNvPr>
            <xdr:cNvSpPr>
              <a:spLocks noRot="1" noChangeShapeType="1"/>
            </xdr:cNvSpPr>
          </xdr:nvSpPr>
          <xdr:spPr>
            <a:xfrm>
              <a:off x="3136900" y="232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413" name="チェック78" hidden="1">
              <a:extLst>
                <a:ext uri="{63B3BB69-23CF-44E3-9099-C40C66FF867C}">
                  <a14:compatExt spid="_x0000_s1413"/>
                </a:ext>
              </a:extLst>
            </xdr:cNvPr>
            <xdr:cNvSpPr>
              <a:spLocks noRot="1" noChangeShapeType="1"/>
            </xdr:cNvSpPr>
          </xdr:nvSpPr>
          <xdr:spPr>
            <a:xfrm>
              <a:off x="4552950" y="232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414" name="チェック79" hidden="1">
              <a:extLst>
                <a:ext uri="{63B3BB69-23CF-44E3-9099-C40C66FF867C}">
                  <a14:compatExt spid="_x0000_s1414"/>
                </a:ext>
              </a:extLst>
            </xdr:cNvPr>
            <xdr:cNvSpPr>
              <a:spLocks noRot="1" noChangeShapeType="1"/>
            </xdr:cNvSpPr>
          </xdr:nvSpPr>
          <xdr:spPr>
            <a:xfrm>
              <a:off x="1752600" y="234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121</xdr:row>
          <xdr:rowOff>0</xdr:rowOff>
        </xdr:from>
        <xdr:to xmlns:xdr="http://schemas.openxmlformats.org/drawingml/2006/spreadsheetDrawing">
          <xdr:col>16</xdr:col>
          <xdr:colOff>184150</xdr:colOff>
          <xdr:row>122</xdr:row>
          <xdr:rowOff>0</xdr:rowOff>
        </xdr:to>
        <xdr:sp textlink="">
          <xdr:nvSpPr>
            <xdr:cNvPr id="1415" name="チェック80" hidden="1">
              <a:extLst>
                <a:ext uri="{63B3BB69-23CF-44E3-9099-C40C66FF867C}">
                  <a14:compatExt spid="_x0000_s1415"/>
                </a:ext>
              </a:extLst>
            </xdr:cNvPr>
            <xdr:cNvSpPr>
              <a:spLocks noRot="1" noChangeShapeType="1"/>
            </xdr:cNvSpPr>
          </xdr:nvSpPr>
          <xdr:spPr>
            <a:xfrm>
              <a:off x="3136900" y="234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416" name="チェック81" hidden="1">
              <a:extLst>
                <a:ext uri="{63B3BB69-23CF-44E3-9099-C40C66FF867C}">
                  <a14:compatExt spid="_x0000_s1416"/>
                </a:ext>
              </a:extLst>
            </xdr:cNvPr>
            <xdr:cNvSpPr>
              <a:spLocks noRot="1" noChangeShapeType="1"/>
            </xdr:cNvSpPr>
          </xdr:nvSpPr>
          <xdr:spPr>
            <a:xfrm>
              <a:off x="4552950" y="234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457" name="チェック 433" hidden="1">
              <a:extLst>
                <a:ext uri="{63B3BB69-23CF-44E3-9099-C40C66FF867C}">
                  <a14:compatExt spid="_x0000_s1457"/>
                </a:ext>
              </a:extLst>
            </xdr:cNvPr>
            <xdr:cNvSpPr>
              <a:spLocks noRot="1" noChangeShapeType="1"/>
            </xdr:cNvSpPr>
          </xdr:nvSpPr>
          <xdr:spPr>
            <a:xfrm>
              <a:off x="1733550" y="1666684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487" name="チェック 463" hidden="1">
              <a:extLst>
                <a:ext uri="{63B3BB69-23CF-44E3-9099-C40C66FF867C}">
                  <a14:compatExt spid="_x0000_s1487"/>
                </a:ext>
              </a:extLst>
            </xdr:cNvPr>
            <xdr:cNvSpPr>
              <a:spLocks noRot="1" noChangeShapeType="1"/>
            </xdr:cNvSpPr>
          </xdr:nvSpPr>
          <xdr:spPr>
            <a:xfrm>
              <a:off x="1752600" y="252393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129</xdr:row>
          <xdr:rowOff>0</xdr:rowOff>
        </xdr:from>
        <xdr:to xmlns:xdr="http://schemas.openxmlformats.org/drawingml/2006/spreadsheetDrawing">
          <xdr:col>18</xdr:col>
          <xdr:colOff>0</xdr:colOff>
          <xdr:row>130</xdr:row>
          <xdr:rowOff>0</xdr:rowOff>
        </xdr:to>
        <xdr:sp textlink="">
          <xdr:nvSpPr>
            <xdr:cNvPr id="1488" name="チェック 464" hidden="1">
              <a:extLst>
                <a:ext uri="{63B3BB69-23CF-44E3-9099-C40C66FF867C}">
                  <a14:compatExt spid="_x0000_s1488"/>
                </a:ext>
              </a:extLst>
            </xdr:cNvPr>
            <xdr:cNvSpPr>
              <a:spLocks noRot="1" noChangeShapeType="1"/>
            </xdr:cNvSpPr>
          </xdr:nvSpPr>
          <xdr:spPr>
            <a:xfrm>
              <a:off x="3336925" y="2523934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489" name="チェック 465" hidden="1">
              <a:extLst>
                <a:ext uri="{63B3BB69-23CF-44E3-9099-C40C66FF867C}">
                  <a14:compatExt spid="_x0000_s1489"/>
                </a:ext>
              </a:extLst>
            </xdr:cNvPr>
            <xdr:cNvSpPr>
              <a:spLocks noRot="1" noChangeShapeType="1"/>
            </xdr:cNvSpPr>
          </xdr:nvSpPr>
          <xdr:spPr>
            <a:xfrm>
              <a:off x="4752975" y="252393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490" name="チェック 466" hidden="1">
              <a:extLst>
                <a:ext uri="{63B3BB69-23CF-44E3-9099-C40C66FF867C}">
                  <a14:compatExt spid="_x0000_s1490"/>
                </a:ext>
              </a:extLst>
            </xdr:cNvPr>
            <xdr:cNvSpPr>
              <a:spLocks noRot="1" noChangeShapeType="1"/>
            </xdr:cNvSpPr>
          </xdr:nvSpPr>
          <xdr:spPr>
            <a:xfrm>
              <a:off x="1752600" y="254571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491" name="チェック 467" hidden="1">
              <a:extLst>
                <a:ext uri="{63B3BB69-23CF-44E3-9099-C40C66FF867C}">
                  <a14:compatExt spid="_x0000_s1491"/>
                </a:ext>
              </a:extLst>
            </xdr:cNvPr>
            <xdr:cNvSpPr>
              <a:spLocks noRot="1" noChangeShapeType="1"/>
            </xdr:cNvSpPr>
          </xdr:nvSpPr>
          <xdr:spPr>
            <a:xfrm>
              <a:off x="3752850" y="254571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493" name="チェック 469" hidden="1">
              <a:extLst>
                <a:ext uri="{63B3BB69-23CF-44E3-9099-C40C66FF867C}">
                  <a14:compatExt spid="_x0000_s1493"/>
                </a:ext>
              </a:extLst>
            </xdr:cNvPr>
            <xdr:cNvSpPr>
              <a:spLocks noRot="1" noChangeShapeType="1"/>
            </xdr:cNvSpPr>
          </xdr:nvSpPr>
          <xdr:spPr>
            <a:xfrm>
              <a:off x="1752600" y="256749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131</xdr:row>
          <xdr:rowOff>0</xdr:rowOff>
        </xdr:from>
        <xdr:to xmlns:xdr="http://schemas.openxmlformats.org/drawingml/2006/spreadsheetDrawing">
          <xdr:col>16</xdr:col>
          <xdr:colOff>184150</xdr:colOff>
          <xdr:row>132</xdr:row>
          <xdr:rowOff>0</xdr:rowOff>
        </xdr:to>
        <xdr:sp textlink="">
          <xdr:nvSpPr>
            <xdr:cNvPr id="1494" name="チェック 470" hidden="1">
              <a:extLst>
                <a:ext uri="{63B3BB69-23CF-44E3-9099-C40C66FF867C}">
                  <a14:compatExt spid="_x0000_s1494"/>
                </a:ext>
              </a:extLst>
            </xdr:cNvPr>
            <xdr:cNvSpPr>
              <a:spLocks noRot="1" noChangeShapeType="1"/>
            </xdr:cNvSpPr>
          </xdr:nvSpPr>
          <xdr:spPr>
            <a:xfrm>
              <a:off x="3136900" y="256749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495" name="チェック 471" hidden="1">
              <a:extLst>
                <a:ext uri="{63B3BB69-23CF-44E3-9099-C40C66FF867C}">
                  <a14:compatExt spid="_x0000_s1495"/>
                </a:ext>
              </a:extLst>
            </xdr:cNvPr>
            <xdr:cNvSpPr>
              <a:spLocks noRot="1" noChangeShapeType="1"/>
            </xdr:cNvSpPr>
          </xdr:nvSpPr>
          <xdr:spPr>
            <a:xfrm>
              <a:off x="4552950" y="256749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496" name="チェック 472" hidden="1">
              <a:extLst>
                <a:ext uri="{63B3BB69-23CF-44E3-9099-C40C66FF867C}">
                  <a14:compatExt spid="_x0000_s1496"/>
                </a:ext>
              </a:extLst>
            </xdr:cNvPr>
            <xdr:cNvSpPr>
              <a:spLocks noRot="1" noChangeShapeType="1"/>
            </xdr:cNvSpPr>
          </xdr:nvSpPr>
          <xdr:spPr>
            <a:xfrm>
              <a:off x="1752600" y="258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132</xdr:row>
          <xdr:rowOff>0</xdr:rowOff>
        </xdr:from>
        <xdr:to xmlns:xdr="http://schemas.openxmlformats.org/drawingml/2006/spreadsheetDrawing">
          <xdr:col>16</xdr:col>
          <xdr:colOff>184150</xdr:colOff>
          <xdr:row>133</xdr:row>
          <xdr:rowOff>0</xdr:rowOff>
        </xdr:to>
        <xdr:sp textlink="">
          <xdr:nvSpPr>
            <xdr:cNvPr id="1497" name="チェック 473" hidden="1">
              <a:extLst>
                <a:ext uri="{63B3BB69-23CF-44E3-9099-C40C66FF867C}">
                  <a14:compatExt spid="_x0000_s1497"/>
                </a:ext>
              </a:extLst>
            </xdr:cNvPr>
            <xdr:cNvSpPr>
              <a:spLocks noRot="1" noChangeShapeType="1"/>
            </xdr:cNvSpPr>
          </xdr:nvSpPr>
          <xdr:spPr>
            <a:xfrm>
              <a:off x="3136900" y="258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498" name="チェック 474" hidden="1">
              <a:extLst>
                <a:ext uri="{63B3BB69-23CF-44E3-9099-C40C66FF867C}">
                  <a14:compatExt spid="_x0000_s1498"/>
                </a:ext>
              </a:extLst>
            </xdr:cNvPr>
            <xdr:cNvSpPr>
              <a:spLocks noRot="1" noChangeShapeType="1"/>
            </xdr:cNvSpPr>
          </xdr:nvSpPr>
          <xdr:spPr>
            <a:xfrm>
              <a:off x="4552950" y="258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499" name="チェック 475" hidden="1">
              <a:extLst>
                <a:ext uri="{63B3BB69-23CF-44E3-9099-C40C66FF867C}">
                  <a14:compatExt spid="_x0000_s1499"/>
                </a:ext>
              </a:extLst>
            </xdr:cNvPr>
            <xdr:cNvSpPr>
              <a:spLocks noRot="1" noChangeShapeType="1"/>
            </xdr:cNvSpPr>
          </xdr:nvSpPr>
          <xdr:spPr>
            <a:xfrm>
              <a:off x="1752600" y="261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133</xdr:row>
          <xdr:rowOff>0</xdr:rowOff>
        </xdr:from>
        <xdr:to xmlns:xdr="http://schemas.openxmlformats.org/drawingml/2006/spreadsheetDrawing">
          <xdr:col>16</xdr:col>
          <xdr:colOff>184150</xdr:colOff>
          <xdr:row>134</xdr:row>
          <xdr:rowOff>0</xdr:rowOff>
        </xdr:to>
        <xdr:sp textlink="">
          <xdr:nvSpPr>
            <xdr:cNvPr id="1500" name="チェック 476" hidden="1">
              <a:extLst>
                <a:ext uri="{63B3BB69-23CF-44E3-9099-C40C66FF867C}">
                  <a14:compatExt spid="_x0000_s1500"/>
                </a:ext>
              </a:extLst>
            </xdr:cNvPr>
            <xdr:cNvSpPr>
              <a:spLocks noRot="1" noChangeShapeType="1"/>
            </xdr:cNvSpPr>
          </xdr:nvSpPr>
          <xdr:spPr>
            <a:xfrm>
              <a:off x="3136900" y="261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501" name="チェック 477" hidden="1">
              <a:extLst>
                <a:ext uri="{63B3BB69-23CF-44E3-9099-C40C66FF867C}">
                  <a14:compatExt spid="_x0000_s1501"/>
                </a:ext>
              </a:extLst>
            </xdr:cNvPr>
            <xdr:cNvSpPr>
              <a:spLocks noRot="1" noChangeShapeType="1"/>
            </xdr:cNvSpPr>
          </xdr:nvSpPr>
          <xdr:spPr>
            <a:xfrm>
              <a:off x="4552950" y="261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502" name="チェック 478" hidden="1">
              <a:extLst>
                <a:ext uri="{63B3BB69-23CF-44E3-9099-C40C66FF867C}">
                  <a14:compatExt spid="_x0000_s1502"/>
                </a:ext>
              </a:extLst>
            </xdr:cNvPr>
            <xdr:cNvSpPr>
              <a:spLocks noRot="1" noChangeShapeType="1"/>
            </xdr:cNvSpPr>
          </xdr:nvSpPr>
          <xdr:spPr>
            <a:xfrm>
              <a:off x="1752600" y="263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134</xdr:row>
          <xdr:rowOff>0</xdr:rowOff>
        </xdr:from>
        <xdr:to xmlns:xdr="http://schemas.openxmlformats.org/drawingml/2006/spreadsheetDrawing">
          <xdr:col>17</xdr:col>
          <xdr:colOff>0</xdr:colOff>
          <xdr:row>135</xdr:row>
          <xdr:rowOff>0</xdr:rowOff>
        </xdr:to>
        <xdr:sp textlink="">
          <xdr:nvSpPr>
            <xdr:cNvPr id="1503" name="チェック 479" hidden="1">
              <a:extLst>
                <a:ext uri="{63B3BB69-23CF-44E3-9099-C40C66FF867C}">
                  <a14:compatExt spid="_x0000_s1503"/>
                </a:ext>
              </a:extLst>
            </xdr:cNvPr>
            <xdr:cNvSpPr>
              <a:spLocks noRot="1" noChangeShapeType="1"/>
            </xdr:cNvSpPr>
          </xdr:nvSpPr>
          <xdr:spPr>
            <a:xfrm>
              <a:off x="3136900" y="2632837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134</xdr:row>
          <xdr:rowOff>0</xdr:rowOff>
        </xdr:from>
        <xdr:to xmlns:xdr="http://schemas.openxmlformats.org/drawingml/2006/spreadsheetDrawing">
          <xdr:col>24</xdr:col>
          <xdr:colOff>0</xdr:colOff>
          <xdr:row>135</xdr:row>
          <xdr:rowOff>0</xdr:rowOff>
        </xdr:to>
        <xdr:sp textlink="">
          <xdr:nvSpPr>
            <xdr:cNvPr id="1504" name="チェック 480" hidden="1">
              <a:extLst>
                <a:ext uri="{63B3BB69-23CF-44E3-9099-C40C66FF867C}">
                  <a14:compatExt spid="_x0000_s1504"/>
                </a:ext>
              </a:extLst>
            </xdr:cNvPr>
            <xdr:cNvSpPr>
              <a:spLocks noRot="1" noChangeShapeType="1"/>
            </xdr:cNvSpPr>
          </xdr:nvSpPr>
          <xdr:spPr>
            <a:xfrm>
              <a:off x="4537075" y="2632837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134</xdr:row>
          <xdr:rowOff>0</xdr:rowOff>
        </xdr:from>
        <xdr:to xmlns:xdr="http://schemas.openxmlformats.org/drawingml/2006/spreadsheetDrawing">
          <xdr:col>31</xdr:col>
          <xdr:colOff>0</xdr:colOff>
          <xdr:row>135</xdr:row>
          <xdr:rowOff>0</xdr:rowOff>
        </xdr:to>
        <xdr:sp textlink="">
          <xdr:nvSpPr>
            <xdr:cNvPr id="1505" name="チェック 481" hidden="1">
              <a:extLst>
                <a:ext uri="{63B3BB69-23CF-44E3-9099-C40C66FF867C}">
                  <a14:compatExt spid="_x0000_s1505"/>
                </a:ext>
              </a:extLst>
            </xdr:cNvPr>
            <xdr:cNvSpPr>
              <a:spLocks noRot="1" noChangeShapeType="1"/>
            </xdr:cNvSpPr>
          </xdr:nvSpPr>
          <xdr:spPr>
            <a:xfrm>
              <a:off x="5937250" y="2632837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512" name="チェック 488" hidden="1">
              <a:extLst>
                <a:ext uri="{63B3BB69-23CF-44E3-9099-C40C66FF867C}">
                  <a14:compatExt spid="_x0000_s1512"/>
                </a:ext>
              </a:extLst>
            </xdr:cNvPr>
            <xdr:cNvSpPr>
              <a:spLocks noRot="1" noChangeShapeType="1"/>
            </xdr:cNvSpPr>
          </xdr:nvSpPr>
          <xdr:spPr>
            <a:xfrm>
              <a:off x="1752600" y="278688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141</xdr:row>
          <xdr:rowOff>0</xdr:rowOff>
        </xdr:from>
        <xdr:to xmlns:xdr="http://schemas.openxmlformats.org/drawingml/2006/spreadsheetDrawing">
          <xdr:col>18</xdr:col>
          <xdr:colOff>0</xdr:colOff>
          <xdr:row>142</xdr:row>
          <xdr:rowOff>0</xdr:rowOff>
        </xdr:to>
        <xdr:sp textlink="">
          <xdr:nvSpPr>
            <xdr:cNvPr id="1513" name="チェック 489" hidden="1">
              <a:extLst>
                <a:ext uri="{63B3BB69-23CF-44E3-9099-C40C66FF867C}">
                  <a14:compatExt spid="_x0000_s1513"/>
                </a:ext>
              </a:extLst>
            </xdr:cNvPr>
            <xdr:cNvSpPr>
              <a:spLocks noRot="1" noChangeShapeType="1"/>
            </xdr:cNvSpPr>
          </xdr:nvSpPr>
          <xdr:spPr>
            <a:xfrm>
              <a:off x="3336925" y="2786888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514" name="チェック 490" hidden="1">
              <a:extLst>
                <a:ext uri="{63B3BB69-23CF-44E3-9099-C40C66FF867C}">
                  <a14:compatExt spid="_x0000_s1514"/>
                </a:ext>
              </a:extLst>
            </xdr:cNvPr>
            <xdr:cNvSpPr>
              <a:spLocks noRot="1" noChangeShapeType="1"/>
            </xdr:cNvSpPr>
          </xdr:nvSpPr>
          <xdr:spPr>
            <a:xfrm>
              <a:off x="4752975" y="278688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515" name="チェック 491" hidden="1">
              <a:extLst>
                <a:ext uri="{63B3BB69-23CF-44E3-9099-C40C66FF867C}">
                  <a14:compatExt spid="_x0000_s1515"/>
                </a:ext>
              </a:extLst>
            </xdr:cNvPr>
            <xdr:cNvSpPr>
              <a:spLocks noRot="1" noChangeShapeType="1"/>
            </xdr:cNvSpPr>
          </xdr:nvSpPr>
          <xdr:spPr>
            <a:xfrm>
              <a:off x="1752600" y="280866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516" name="チェック 492" hidden="1">
              <a:extLst>
                <a:ext uri="{63B3BB69-23CF-44E3-9099-C40C66FF867C}">
                  <a14:compatExt spid="_x0000_s1516"/>
                </a:ext>
              </a:extLst>
            </xdr:cNvPr>
            <xdr:cNvSpPr>
              <a:spLocks noRot="1" noChangeShapeType="1"/>
            </xdr:cNvSpPr>
          </xdr:nvSpPr>
          <xdr:spPr>
            <a:xfrm>
              <a:off x="3752850" y="280866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518" name="チェック 494" hidden="1">
              <a:extLst>
                <a:ext uri="{63B3BB69-23CF-44E3-9099-C40C66FF867C}">
                  <a14:compatExt spid="_x0000_s1518"/>
                </a:ext>
              </a:extLst>
            </xdr:cNvPr>
            <xdr:cNvSpPr>
              <a:spLocks noRot="1" noChangeShapeType="1"/>
            </xdr:cNvSpPr>
          </xdr:nvSpPr>
          <xdr:spPr>
            <a:xfrm>
              <a:off x="1752600" y="283044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143</xdr:row>
          <xdr:rowOff>0</xdr:rowOff>
        </xdr:from>
        <xdr:to xmlns:xdr="http://schemas.openxmlformats.org/drawingml/2006/spreadsheetDrawing">
          <xdr:col>16</xdr:col>
          <xdr:colOff>184150</xdr:colOff>
          <xdr:row>144</xdr:row>
          <xdr:rowOff>0</xdr:rowOff>
        </xdr:to>
        <xdr:sp textlink="">
          <xdr:nvSpPr>
            <xdr:cNvPr id="1519" name="チェック 495" hidden="1">
              <a:extLst>
                <a:ext uri="{63B3BB69-23CF-44E3-9099-C40C66FF867C}">
                  <a14:compatExt spid="_x0000_s1519"/>
                </a:ext>
              </a:extLst>
            </xdr:cNvPr>
            <xdr:cNvSpPr>
              <a:spLocks noRot="1" noChangeShapeType="1"/>
            </xdr:cNvSpPr>
          </xdr:nvSpPr>
          <xdr:spPr>
            <a:xfrm>
              <a:off x="3136900" y="283044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520" name="チェック 496" hidden="1">
              <a:extLst>
                <a:ext uri="{63B3BB69-23CF-44E3-9099-C40C66FF867C}">
                  <a14:compatExt spid="_x0000_s1520"/>
                </a:ext>
              </a:extLst>
            </xdr:cNvPr>
            <xdr:cNvSpPr>
              <a:spLocks noRot="1" noChangeShapeType="1"/>
            </xdr:cNvSpPr>
          </xdr:nvSpPr>
          <xdr:spPr>
            <a:xfrm>
              <a:off x="4552950" y="283044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textlink="">
          <xdr:nvSpPr>
            <xdr:cNvPr id="1521" name="チェック 497" hidden="1">
              <a:extLst>
                <a:ext uri="{63B3BB69-23CF-44E3-9099-C40C66FF867C}">
                  <a14:compatExt spid="_x0000_s1521"/>
                </a:ext>
              </a:extLst>
            </xdr:cNvPr>
            <xdr:cNvSpPr>
              <a:spLocks noRot="1" noChangeShapeType="1"/>
            </xdr:cNvSpPr>
          </xdr:nvSpPr>
          <xdr:spPr>
            <a:xfrm>
              <a:off x="1752600" y="285222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144</xdr:row>
          <xdr:rowOff>0</xdr:rowOff>
        </xdr:from>
        <xdr:to xmlns:xdr="http://schemas.openxmlformats.org/drawingml/2006/spreadsheetDrawing">
          <xdr:col>16</xdr:col>
          <xdr:colOff>184150</xdr:colOff>
          <xdr:row>145</xdr:row>
          <xdr:rowOff>0</xdr:rowOff>
        </xdr:to>
        <xdr:sp textlink="">
          <xdr:nvSpPr>
            <xdr:cNvPr id="1522" name="チェック 498" hidden="1">
              <a:extLst>
                <a:ext uri="{63B3BB69-23CF-44E3-9099-C40C66FF867C}">
                  <a14:compatExt spid="_x0000_s1522"/>
                </a:ext>
              </a:extLst>
            </xdr:cNvPr>
            <xdr:cNvSpPr>
              <a:spLocks noRot="1" noChangeShapeType="1"/>
            </xdr:cNvSpPr>
          </xdr:nvSpPr>
          <xdr:spPr>
            <a:xfrm>
              <a:off x="3136900" y="285222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textlink="">
          <xdr:nvSpPr>
            <xdr:cNvPr id="1523" name="チェック 499" hidden="1">
              <a:extLst>
                <a:ext uri="{63B3BB69-23CF-44E3-9099-C40C66FF867C}">
                  <a14:compatExt spid="_x0000_s1523"/>
                </a:ext>
              </a:extLst>
            </xdr:cNvPr>
            <xdr:cNvSpPr>
              <a:spLocks noRot="1" noChangeShapeType="1"/>
            </xdr:cNvSpPr>
          </xdr:nvSpPr>
          <xdr:spPr>
            <a:xfrm>
              <a:off x="4552950" y="285222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524" name="チェック 500" hidden="1">
              <a:extLst>
                <a:ext uri="{63B3BB69-23CF-44E3-9099-C40C66FF867C}">
                  <a14:compatExt spid="_x0000_s1524"/>
                </a:ext>
              </a:extLst>
            </xdr:cNvPr>
            <xdr:cNvSpPr>
              <a:spLocks noRot="1" noChangeShapeType="1"/>
            </xdr:cNvSpPr>
          </xdr:nvSpPr>
          <xdr:spPr>
            <a:xfrm>
              <a:off x="1752600" y="287401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145</xdr:row>
          <xdr:rowOff>0</xdr:rowOff>
        </xdr:from>
        <xdr:to xmlns:xdr="http://schemas.openxmlformats.org/drawingml/2006/spreadsheetDrawing">
          <xdr:col>16</xdr:col>
          <xdr:colOff>184150</xdr:colOff>
          <xdr:row>146</xdr:row>
          <xdr:rowOff>0</xdr:rowOff>
        </xdr:to>
        <xdr:sp textlink="">
          <xdr:nvSpPr>
            <xdr:cNvPr id="1525" name="チェック 501" hidden="1">
              <a:extLst>
                <a:ext uri="{63B3BB69-23CF-44E3-9099-C40C66FF867C}">
                  <a14:compatExt spid="_x0000_s1525"/>
                </a:ext>
              </a:extLst>
            </xdr:cNvPr>
            <xdr:cNvSpPr>
              <a:spLocks noRot="1" noChangeShapeType="1"/>
            </xdr:cNvSpPr>
          </xdr:nvSpPr>
          <xdr:spPr>
            <a:xfrm>
              <a:off x="3136900" y="287401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526" name="チェック 502" hidden="1">
              <a:extLst>
                <a:ext uri="{63B3BB69-23CF-44E3-9099-C40C66FF867C}">
                  <a14:compatExt spid="_x0000_s1526"/>
                </a:ext>
              </a:extLst>
            </xdr:cNvPr>
            <xdr:cNvSpPr>
              <a:spLocks noRot="1" noChangeShapeType="1"/>
            </xdr:cNvSpPr>
          </xdr:nvSpPr>
          <xdr:spPr>
            <a:xfrm>
              <a:off x="4552950" y="287401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527" name="チェック 503" hidden="1">
              <a:extLst>
                <a:ext uri="{63B3BB69-23CF-44E3-9099-C40C66FF867C}">
                  <a14:compatExt spid="_x0000_s1527"/>
                </a:ext>
              </a:extLst>
            </xdr:cNvPr>
            <xdr:cNvSpPr>
              <a:spLocks noRot="1" noChangeShapeType="1"/>
            </xdr:cNvSpPr>
          </xdr:nvSpPr>
          <xdr:spPr>
            <a:xfrm>
              <a:off x="1752600" y="289579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146</xdr:row>
          <xdr:rowOff>0</xdr:rowOff>
        </xdr:from>
        <xdr:to xmlns:xdr="http://schemas.openxmlformats.org/drawingml/2006/spreadsheetDrawing">
          <xdr:col>17</xdr:col>
          <xdr:colOff>0</xdr:colOff>
          <xdr:row>147</xdr:row>
          <xdr:rowOff>0</xdr:rowOff>
        </xdr:to>
        <xdr:sp textlink="">
          <xdr:nvSpPr>
            <xdr:cNvPr id="1528" name="チェック 504" hidden="1">
              <a:extLst>
                <a:ext uri="{63B3BB69-23CF-44E3-9099-C40C66FF867C}">
                  <a14:compatExt spid="_x0000_s1528"/>
                </a:ext>
              </a:extLst>
            </xdr:cNvPr>
            <xdr:cNvSpPr>
              <a:spLocks noRot="1" noChangeShapeType="1"/>
            </xdr:cNvSpPr>
          </xdr:nvSpPr>
          <xdr:spPr>
            <a:xfrm>
              <a:off x="3136900" y="289579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146</xdr:row>
          <xdr:rowOff>0</xdr:rowOff>
        </xdr:from>
        <xdr:to xmlns:xdr="http://schemas.openxmlformats.org/drawingml/2006/spreadsheetDrawing">
          <xdr:col>24</xdr:col>
          <xdr:colOff>0</xdr:colOff>
          <xdr:row>147</xdr:row>
          <xdr:rowOff>0</xdr:rowOff>
        </xdr:to>
        <xdr:sp textlink="">
          <xdr:nvSpPr>
            <xdr:cNvPr id="1529" name="チェック 505" hidden="1">
              <a:extLst>
                <a:ext uri="{63B3BB69-23CF-44E3-9099-C40C66FF867C}">
                  <a14:compatExt spid="_x0000_s1529"/>
                </a:ext>
              </a:extLst>
            </xdr:cNvPr>
            <xdr:cNvSpPr>
              <a:spLocks noRot="1" noChangeShapeType="1"/>
            </xdr:cNvSpPr>
          </xdr:nvSpPr>
          <xdr:spPr>
            <a:xfrm>
              <a:off x="4537075" y="289579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146</xdr:row>
          <xdr:rowOff>0</xdr:rowOff>
        </xdr:from>
        <xdr:to xmlns:xdr="http://schemas.openxmlformats.org/drawingml/2006/spreadsheetDrawing">
          <xdr:col>31</xdr:col>
          <xdr:colOff>0</xdr:colOff>
          <xdr:row>147</xdr:row>
          <xdr:rowOff>0</xdr:rowOff>
        </xdr:to>
        <xdr:sp textlink="">
          <xdr:nvSpPr>
            <xdr:cNvPr id="1530" name="チェック 506" hidden="1">
              <a:extLst>
                <a:ext uri="{63B3BB69-23CF-44E3-9099-C40C66FF867C}">
                  <a14:compatExt spid="_x0000_s1530"/>
                </a:ext>
              </a:extLst>
            </xdr:cNvPr>
            <xdr:cNvSpPr>
              <a:spLocks noRot="1" noChangeShapeType="1"/>
            </xdr:cNvSpPr>
          </xdr:nvSpPr>
          <xdr:spPr>
            <a:xfrm>
              <a:off x="5937250" y="289579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117</xdr:row>
          <xdr:rowOff>0</xdr:rowOff>
        </xdr:to>
        <xdr:sp textlink="">
          <xdr:nvSpPr>
            <xdr:cNvPr id="1531" name="チェック 507" hidden="1">
              <a:extLst>
                <a:ext uri="{63B3BB69-23CF-44E3-9099-C40C66FF867C}">
                  <a14:compatExt spid="_x0000_s1531"/>
                </a:ext>
              </a:extLst>
            </xdr:cNvPr>
            <xdr:cNvSpPr>
              <a:spLocks noRot="1" noChangeShapeType="1"/>
            </xdr:cNvSpPr>
          </xdr:nvSpPr>
          <xdr:spPr>
            <a:xfrm>
              <a:off x="1752600" y="2221611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115</xdr:row>
          <xdr:rowOff>228600</xdr:rowOff>
        </xdr:from>
        <xdr:to xmlns:xdr="http://schemas.openxmlformats.org/drawingml/2006/spreadsheetDrawing">
          <xdr:col>15</xdr:col>
          <xdr:colOff>184150</xdr:colOff>
          <xdr:row>117</xdr:row>
          <xdr:rowOff>0</xdr:rowOff>
        </xdr:to>
        <xdr:sp textlink="">
          <xdr:nvSpPr>
            <xdr:cNvPr id="1532" name="チェック 508" hidden="1">
              <a:extLst>
                <a:ext uri="{63B3BB69-23CF-44E3-9099-C40C66FF867C}">
                  <a14:compatExt spid="_x0000_s1532"/>
                </a:ext>
              </a:extLst>
            </xdr:cNvPr>
            <xdr:cNvSpPr>
              <a:spLocks noRot="1" noChangeShapeType="1"/>
            </xdr:cNvSpPr>
          </xdr:nvSpPr>
          <xdr:spPr>
            <a:xfrm>
              <a:off x="2936875" y="2221611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533" name="チェック 509" hidden="1">
              <a:extLst>
                <a:ext uri="{63B3BB69-23CF-44E3-9099-C40C66FF867C}">
                  <a14:compatExt spid="_x0000_s1533"/>
                </a:ext>
              </a:extLst>
            </xdr:cNvPr>
            <xdr:cNvSpPr>
              <a:spLocks noRot="1" noChangeShapeType="1"/>
            </xdr:cNvSpPr>
          </xdr:nvSpPr>
          <xdr:spPr>
            <a:xfrm>
              <a:off x="1752600" y="2484564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127</xdr:row>
          <xdr:rowOff>228600</xdr:rowOff>
        </xdr:from>
        <xdr:to xmlns:xdr="http://schemas.openxmlformats.org/drawingml/2006/spreadsheetDrawing">
          <xdr:col>15</xdr:col>
          <xdr:colOff>184150</xdr:colOff>
          <xdr:row>129</xdr:row>
          <xdr:rowOff>0</xdr:rowOff>
        </xdr:to>
        <xdr:sp textlink="">
          <xdr:nvSpPr>
            <xdr:cNvPr id="1534" name="チェック 510" hidden="1">
              <a:extLst>
                <a:ext uri="{63B3BB69-23CF-44E3-9099-C40C66FF867C}">
                  <a14:compatExt spid="_x0000_s1534"/>
                </a:ext>
              </a:extLst>
            </xdr:cNvPr>
            <xdr:cNvSpPr>
              <a:spLocks noRot="1" noChangeShapeType="1"/>
            </xdr:cNvSpPr>
          </xdr:nvSpPr>
          <xdr:spPr>
            <a:xfrm>
              <a:off x="2936875" y="2484564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535" name="チェック 511" hidden="1">
              <a:extLst>
                <a:ext uri="{63B3BB69-23CF-44E3-9099-C40C66FF867C}">
                  <a14:compatExt spid="_x0000_s1535"/>
                </a:ext>
              </a:extLst>
            </xdr:cNvPr>
            <xdr:cNvSpPr>
              <a:spLocks noRot="1" noChangeShapeType="1"/>
            </xdr:cNvSpPr>
          </xdr:nvSpPr>
          <xdr:spPr>
            <a:xfrm>
              <a:off x="1752600" y="2747518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139</xdr:row>
          <xdr:rowOff>228600</xdr:rowOff>
        </xdr:from>
        <xdr:to xmlns:xdr="http://schemas.openxmlformats.org/drawingml/2006/spreadsheetDrawing">
          <xdr:col>15</xdr:col>
          <xdr:colOff>184150</xdr:colOff>
          <xdr:row>141</xdr:row>
          <xdr:rowOff>0</xdr:rowOff>
        </xdr:to>
        <xdr:sp textlink="">
          <xdr:nvSpPr>
            <xdr:cNvPr id="1536" name="チェック 512" hidden="1">
              <a:extLst>
                <a:ext uri="{63B3BB69-23CF-44E3-9099-C40C66FF867C}">
                  <a14:compatExt spid="_x0000_s1536"/>
                </a:ext>
              </a:extLst>
            </xdr:cNvPr>
            <xdr:cNvSpPr>
              <a:spLocks noRot="1" noChangeShapeType="1"/>
            </xdr:cNvSpPr>
          </xdr:nvSpPr>
          <xdr:spPr>
            <a:xfrm>
              <a:off x="2936875" y="27475180"/>
              <a:ext cx="200025" cy="393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zoomScaleSheetLayoutView="100" workbookViewId="0">
      <selection activeCell="A12" sqref="A12:L13"/>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39" width="1.90625" style="1" customWidth="1"/>
    <col min="40" max="40" width="1.453125" style="1" customWidth="1"/>
    <col min="41" max="41" width="1.36328125" style="1" customWidth="1"/>
    <col min="42" max="43" width="1.453125" style="1" customWidth="1"/>
    <col min="44" max="44" width="1.08984375" style="1" customWidth="1"/>
    <col min="45" max="50" width="2.6328125" style="1"/>
    <col min="51" max="51" width="4.90625" style="1" bestFit="1" customWidth="1"/>
    <col min="52" max="16384" width="2.6328125" style="1"/>
  </cols>
  <sheetData>
    <row r="1" spans="1:39">
      <c r="A1" s="2" t="s">
        <v>12</v>
      </c>
      <c r="B1" s="2"/>
      <c r="C1" s="2"/>
      <c r="D1" s="2"/>
      <c r="E1" s="2"/>
      <c r="F1" s="2"/>
      <c r="G1" s="2"/>
      <c r="H1" s="2"/>
      <c r="I1" s="2"/>
      <c r="J1" s="2"/>
      <c r="K1" s="2"/>
      <c r="L1" s="2"/>
      <c r="M1" s="2"/>
    </row>
    <row r="2" spans="1:39">
      <c r="A2" s="2"/>
      <c r="B2" s="2"/>
      <c r="C2" s="2"/>
      <c r="D2" s="2"/>
      <c r="E2" s="2"/>
      <c r="F2" s="2"/>
      <c r="G2" s="2"/>
      <c r="H2" s="2"/>
      <c r="I2" s="2"/>
      <c r="J2" s="2"/>
      <c r="K2" s="2"/>
      <c r="L2" s="2"/>
      <c r="M2" s="2"/>
    </row>
    <row r="4" spans="1:39" ht="8.15" customHeight="1">
      <c r="A4" s="2" t="s">
        <v>13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5" customHeight="1">
      <c r="A6" s="2" t="s">
        <v>215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5" customHeight="1">
      <c r="A8" s="2" t="s">
        <v>34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57"/>
      <c r="Z10" s="157"/>
      <c r="AA10" s="157"/>
      <c r="AB10" s="157"/>
      <c r="AC10" s="2" t="s">
        <v>37</v>
      </c>
      <c r="AD10" s="157"/>
      <c r="AE10" s="157"/>
      <c r="AF10" s="2" t="s">
        <v>48</v>
      </c>
      <c r="AG10" s="157"/>
      <c r="AH10" s="157"/>
      <c r="AI10" s="2" t="s">
        <v>30</v>
      </c>
    </row>
    <row r="11" spans="1:39">
      <c r="Y11" s="158"/>
      <c r="Z11" s="158"/>
      <c r="AA11" s="158"/>
      <c r="AB11" s="158"/>
      <c r="AC11" s="2"/>
      <c r="AD11" s="158"/>
      <c r="AE11" s="158"/>
      <c r="AF11" s="2"/>
      <c r="AG11" s="158"/>
      <c r="AH11" s="158"/>
      <c r="AI11" s="2"/>
    </row>
    <row r="12" spans="1:39">
      <c r="A12" s="3" t="s">
        <v>1891</v>
      </c>
      <c r="B12" s="3"/>
      <c r="C12" s="3"/>
      <c r="D12" s="3"/>
      <c r="E12" s="3"/>
      <c r="F12" s="3"/>
      <c r="G12" s="3"/>
      <c r="H12" s="3"/>
      <c r="I12" s="3"/>
      <c r="J12" s="3"/>
      <c r="K12" s="3"/>
      <c r="L12" s="3"/>
      <c r="M12" s="2" t="s">
        <v>50</v>
      </c>
      <c r="N12" s="2"/>
      <c r="O12" s="2"/>
      <c r="P12" s="2"/>
    </row>
    <row r="13" spans="1:39">
      <c r="A13" s="4"/>
      <c r="B13" s="4"/>
      <c r="C13" s="4"/>
      <c r="D13" s="4"/>
      <c r="E13" s="4"/>
      <c r="F13" s="4"/>
      <c r="G13" s="4"/>
      <c r="H13" s="4"/>
      <c r="I13" s="4"/>
      <c r="J13" s="4"/>
      <c r="K13" s="4"/>
      <c r="L13" s="4"/>
      <c r="M13" s="2"/>
      <c r="N13" s="2"/>
      <c r="O13" s="2"/>
      <c r="P13" s="2"/>
    </row>
    <row r="14" spans="1:39" ht="3.75" customHeight="1">
      <c r="D14" s="68"/>
      <c r="E14" s="68"/>
      <c r="F14" s="68"/>
      <c r="G14" s="68"/>
      <c r="H14" s="68"/>
    </row>
    <row r="15" spans="1:39" ht="18" customHeight="1">
      <c r="A15" s="5" t="s">
        <v>6</v>
      </c>
      <c r="B15" s="30"/>
      <c r="C15" s="30"/>
      <c r="D15" s="30"/>
      <c r="E15" s="30"/>
      <c r="F15" s="30"/>
      <c r="G15" s="30"/>
      <c r="H15" s="30"/>
      <c r="I15" s="30"/>
      <c r="J15" s="30"/>
      <c r="K15" s="30"/>
      <c r="L15" s="30"/>
      <c r="M15" s="30"/>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48"/>
      <c r="AM15" s="25"/>
    </row>
    <row r="16" spans="1:39" ht="20.149999999999999" customHeight="1">
      <c r="A16" s="6"/>
      <c r="B16" s="10"/>
      <c r="C16" s="10"/>
      <c r="D16" s="52" t="s">
        <v>25</v>
      </c>
      <c r="E16" s="52"/>
      <c r="F16" s="52"/>
      <c r="G16" s="52"/>
      <c r="H16" s="52"/>
      <c r="I16" s="70"/>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52"/>
      <c r="AK16" s="10"/>
      <c r="AL16" s="57"/>
      <c r="AM16" s="25"/>
    </row>
    <row r="17" spans="1:39" ht="20.149999999999999" customHeight="1">
      <c r="A17" s="6"/>
      <c r="B17" s="10"/>
      <c r="C17" s="10"/>
      <c r="D17" s="52" t="s">
        <v>58</v>
      </c>
      <c r="E17" s="52"/>
      <c r="F17" s="52"/>
      <c r="G17" s="52"/>
      <c r="H17" s="52"/>
      <c r="I17" s="70"/>
      <c r="J17" s="84"/>
      <c r="K17" s="84"/>
      <c r="L17" s="84"/>
      <c r="M17" s="84"/>
      <c r="N17" s="121" t="s">
        <v>1711</v>
      </c>
      <c r="O17" s="84"/>
      <c r="P17" s="84"/>
      <c r="Q17" s="84"/>
      <c r="R17" s="84"/>
      <c r="S17" s="84"/>
      <c r="T17" s="152"/>
      <c r="U17" s="154"/>
      <c r="V17" s="154"/>
      <c r="W17" s="154"/>
      <c r="X17" s="154"/>
      <c r="Y17" s="154"/>
      <c r="Z17" s="154"/>
      <c r="AA17" s="154"/>
      <c r="AB17" s="154"/>
      <c r="AC17" s="154"/>
      <c r="AD17" s="154"/>
      <c r="AE17" s="154"/>
      <c r="AF17" s="154"/>
      <c r="AG17" s="154"/>
      <c r="AH17" s="10"/>
      <c r="AI17" s="10"/>
      <c r="AJ17" s="10"/>
      <c r="AK17" s="10"/>
      <c r="AL17" s="57"/>
      <c r="AM17" s="25"/>
    </row>
    <row r="18" spans="1:39" ht="20.149999999999999" customHeight="1">
      <c r="A18" s="6"/>
      <c r="B18" s="10"/>
      <c r="C18" s="10"/>
      <c r="D18" s="52" t="s">
        <v>65</v>
      </c>
      <c r="E18" s="52"/>
      <c r="F18" s="52"/>
      <c r="G18" s="52"/>
      <c r="H18" s="52"/>
      <c r="I18" s="70"/>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152"/>
      <c r="AK18" s="10"/>
      <c r="AL18" s="57"/>
      <c r="AM18" s="25"/>
    </row>
    <row r="19" spans="1:39" ht="20.149999999999999" customHeight="1">
      <c r="A19" s="6"/>
      <c r="B19" s="10"/>
      <c r="C19" s="10"/>
      <c r="D19" s="52" t="s">
        <v>44</v>
      </c>
      <c r="E19" s="52"/>
      <c r="F19" s="52"/>
      <c r="G19" s="52"/>
      <c r="H19" s="52"/>
      <c r="I19" s="71"/>
      <c r="J19" s="85"/>
      <c r="K19" s="85"/>
      <c r="L19" s="85"/>
      <c r="M19" s="85"/>
      <c r="N19" s="85" t="s">
        <v>1711</v>
      </c>
      <c r="O19" s="86"/>
      <c r="P19" s="86"/>
      <c r="Q19" s="86"/>
      <c r="R19" s="86"/>
      <c r="S19" s="86"/>
      <c r="T19" s="85" t="s">
        <v>1711</v>
      </c>
      <c r="U19" s="86"/>
      <c r="V19" s="86"/>
      <c r="W19" s="86"/>
      <c r="X19" s="86"/>
      <c r="Y19" s="86"/>
      <c r="Z19" s="160"/>
      <c r="AA19" s="154"/>
      <c r="AB19" s="154"/>
      <c r="AC19" s="154"/>
      <c r="AD19" s="154"/>
      <c r="AE19" s="154"/>
      <c r="AF19" s="154"/>
      <c r="AG19" s="154"/>
      <c r="AH19" s="10"/>
      <c r="AI19" s="10"/>
      <c r="AJ19" s="10"/>
      <c r="AK19" s="10"/>
      <c r="AL19" s="57"/>
      <c r="AM19" s="25"/>
    </row>
    <row r="20" spans="1:39" ht="3.75" customHeight="1">
      <c r="A20" s="6"/>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57"/>
      <c r="AM20" s="25"/>
    </row>
    <row r="21" spans="1:39" ht="18" customHeight="1">
      <c r="A21" s="7" t="s">
        <v>2328</v>
      </c>
      <c r="B21" s="31"/>
      <c r="C21" s="31"/>
      <c r="D21" s="31"/>
      <c r="E21" s="31"/>
      <c r="F21" s="31"/>
      <c r="G21" s="31"/>
      <c r="H21" s="31"/>
      <c r="I21" s="31"/>
      <c r="J21" s="31"/>
      <c r="K21" s="31"/>
      <c r="L21" s="31"/>
      <c r="M21" s="31"/>
      <c r="N21" s="31"/>
      <c r="O21" s="31"/>
      <c r="P21" s="10"/>
      <c r="Q21" s="10"/>
      <c r="R21" s="10"/>
      <c r="S21" s="10"/>
      <c r="T21" s="10"/>
      <c r="U21" s="10"/>
      <c r="V21" s="10"/>
      <c r="W21" s="10"/>
      <c r="X21" s="10"/>
      <c r="Y21" s="10"/>
      <c r="Z21" s="10"/>
      <c r="AA21" s="10"/>
      <c r="AB21" s="10"/>
      <c r="AC21" s="10"/>
      <c r="AD21" s="10"/>
      <c r="AE21" s="10"/>
      <c r="AF21" s="10"/>
      <c r="AG21" s="10"/>
      <c r="AH21" s="10"/>
      <c r="AI21" s="10"/>
      <c r="AJ21" s="10"/>
      <c r="AK21" s="10"/>
      <c r="AL21" s="57"/>
      <c r="AM21" s="25"/>
    </row>
    <row r="22" spans="1:39" ht="20.149999999999999" customHeight="1">
      <c r="A22" s="6"/>
      <c r="B22" s="10"/>
      <c r="C22" s="10"/>
      <c r="D22" s="52" t="s">
        <v>25</v>
      </c>
      <c r="E22" s="52"/>
      <c r="F22" s="52"/>
      <c r="G22" s="52"/>
      <c r="H22" s="52"/>
      <c r="I22" s="70"/>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52"/>
      <c r="AK22" s="10"/>
      <c r="AL22" s="57"/>
      <c r="AM22" s="25"/>
    </row>
    <row r="23" spans="1:39" ht="20.149999999999999" customHeight="1">
      <c r="A23" s="6"/>
      <c r="B23" s="10"/>
      <c r="C23" s="10"/>
      <c r="D23" s="34" t="s">
        <v>2276</v>
      </c>
      <c r="E23" s="58"/>
      <c r="F23" s="58"/>
      <c r="G23" s="58"/>
      <c r="H23" s="58"/>
      <c r="I23" s="48"/>
      <c r="J23" s="48"/>
      <c r="K23" s="48"/>
      <c r="L23" s="48"/>
      <c r="M23" s="48"/>
      <c r="N23" s="48"/>
      <c r="O23" s="74"/>
      <c r="P23" s="70"/>
      <c r="Q23" s="84"/>
      <c r="R23" s="84"/>
      <c r="S23" s="84"/>
      <c r="T23" s="84"/>
      <c r="U23" s="84"/>
      <c r="V23" s="84"/>
      <c r="W23" s="84"/>
      <c r="X23" s="84"/>
      <c r="Y23" s="84"/>
      <c r="Z23" s="84"/>
      <c r="AA23" s="84"/>
      <c r="AB23" s="84"/>
      <c r="AC23" s="84"/>
      <c r="AD23" s="84"/>
      <c r="AE23" s="84"/>
      <c r="AF23" s="84"/>
      <c r="AG23" s="84"/>
      <c r="AH23" s="84"/>
      <c r="AI23" s="84"/>
      <c r="AJ23" s="152"/>
      <c r="AK23" s="10"/>
      <c r="AL23" s="57"/>
      <c r="AM23" s="25"/>
    </row>
    <row r="24" spans="1:39" ht="20.149999999999999" customHeight="1">
      <c r="A24" s="6"/>
      <c r="B24" s="10"/>
      <c r="C24" s="10"/>
      <c r="D24" s="52" t="s">
        <v>1180</v>
      </c>
      <c r="E24" s="52"/>
      <c r="F24" s="52"/>
      <c r="G24" s="52"/>
      <c r="H24" s="52"/>
      <c r="I24" s="70"/>
      <c r="J24" s="84"/>
      <c r="K24" s="84"/>
      <c r="L24" s="84"/>
      <c r="M24" s="84"/>
      <c r="N24" s="121" t="s">
        <v>1711</v>
      </c>
      <c r="O24" s="84"/>
      <c r="P24" s="84"/>
      <c r="Q24" s="84"/>
      <c r="R24" s="84"/>
      <c r="S24" s="84"/>
      <c r="T24" s="152"/>
      <c r="U24" s="154"/>
      <c r="V24" s="154"/>
      <c r="W24" s="154"/>
      <c r="X24" s="154"/>
      <c r="Y24" s="154"/>
      <c r="Z24" s="154"/>
      <c r="AA24" s="154"/>
      <c r="AB24" s="154"/>
      <c r="AC24" s="154"/>
      <c r="AD24" s="154"/>
      <c r="AE24" s="154"/>
      <c r="AF24" s="154"/>
      <c r="AG24" s="154"/>
      <c r="AH24" s="10"/>
      <c r="AI24" s="10"/>
      <c r="AJ24" s="10"/>
      <c r="AK24" s="10"/>
      <c r="AL24" s="57"/>
      <c r="AM24" s="25"/>
    </row>
    <row r="25" spans="1:39" ht="20.149999999999999" customHeight="1">
      <c r="A25" s="6"/>
      <c r="B25" s="10"/>
      <c r="C25" s="10"/>
      <c r="D25" s="52" t="s">
        <v>652</v>
      </c>
      <c r="E25" s="52"/>
      <c r="F25" s="52"/>
      <c r="G25" s="52"/>
      <c r="H25" s="52"/>
      <c r="I25" s="70"/>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52"/>
      <c r="AK25" s="10"/>
      <c r="AL25" s="57"/>
      <c r="AM25" s="25"/>
    </row>
    <row r="26" spans="1:39" ht="20.149999999999999" customHeight="1">
      <c r="A26" s="6"/>
      <c r="B26" s="10"/>
      <c r="C26" s="10"/>
      <c r="D26" s="52" t="s">
        <v>44</v>
      </c>
      <c r="E26" s="52"/>
      <c r="F26" s="52"/>
      <c r="G26" s="52"/>
      <c r="H26" s="52"/>
      <c r="I26" s="72"/>
      <c r="J26" s="86"/>
      <c r="K26" s="101"/>
      <c r="L26" s="101"/>
      <c r="M26" s="101"/>
      <c r="N26" s="101" t="s">
        <v>1711</v>
      </c>
      <c r="O26" s="101"/>
      <c r="P26" s="101"/>
      <c r="Q26" s="101"/>
      <c r="R26" s="101"/>
      <c r="S26" s="101"/>
      <c r="T26" s="101" t="s">
        <v>1711</v>
      </c>
      <c r="U26" s="101"/>
      <c r="V26" s="101"/>
      <c r="W26" s="101"/>
      <c r="X26" s="101"/>
      <c r="Y26" s="101"/>
      <c r="Z26" s="161"/>
      <c r="AA26" s="163"/>
      <c r="AB26" s="154"/>
      <c r="AC26" s="154"/>
      <c r="AD26" s="154"/>
      <c r="AE26" s="154"/>
      <c r="AF26" s="154"/>
      <c r="AG26" s="154"/>
      <c r="AH26" s="10"/>
      <c r="AI26" s="10"/>
      <c r="AJ26" s="10"/>
      <c r="AK26" s="10"/>
      <c r="AL26" s="57"/>
      <c r="AM26" s="25"/>
    </row>
    <row r="27" spans="1:39" ht="20.149999999999999" customHeight="1">
      <c r="A27" s="6"/>
      <c r="B27" s="10"/>
      <c r="C27" s="10"/>
      <c r="D27" s="34" t="s">
        <v>2329</v>
      </c>
      <c r="E27" s="58"/>
      <c r="F27" s="58"/>
      <c r="G27" s="58"/>
      <c r="H27" s="58"/>
      <c r="I27" s="58"/>
      <c r="J27" s="58"/>
      <c r="K27" s="98"/>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65"/>
      <c r="AK27" s="10"/>
      <c r="AL27" s="57"/>
      <c r="AM27" s="25"/>
    </row>
    <row r="28" spans="1:39" ht="20.149999999999999" customHeight="1">
      <c r="A28" s="6"/>
      <c r="B28" s="10"/>
      <c r="C28" s="10"/>
      <c r="D28" s="34" t="s">
        <v>2330</v>
      </c>
      <c r="E28" s="58"/>
      <c r="F28" s="58"/>
      <c r="G28" s="58"/>
      <c r="H28" s="58"/>
      <c r="I28" s="58"/>
      <c r="J28" s="69"/>
      <c r="K28" s="71"/>
      <c r="L28" s="85"/>
      <c r="M28" s="85"/>
      <c r="N28" s="85"/>
      <c r="O28" s="85"/>
      <c r="P28" s="85" t="s">
        <v>1711</v>
      </c>
      <c r="Q28" s="85"/>
      <c r="R28" s="85"/>
      <c r="S28" s="85"/>
      <c r="T28" s="85"/>
      <c r="U28" s="85"/>
      <c r="V28" s="85" t="s">
        <v>1711</v>
      </c>
      <c r="W28" s="85"/>
      <c r="X28" s="85"/>
      <c r="Y28" s="85"/>
      <c r="Z28" s="85"/>
      <c r="AA28" s="85"/>
      <c r="AB28" s="164"/>
      <c r="AC28" s="12"/>
      <c r="AD28" s="12"/>
      <c r="AE28" s="12"/>
      <c r="AF28" s="12"/>
      <c r="AG28" s="12"/>
      <c r="AH28" s="12"/>
      <c r="AI28" s="12"/>
      <c r="AJ28" s="12"/>
      <c r="AK28" s="10"/>
      <c r="AL28" s="57"/>
      <c r="AM28" s="25"/>
    </row>
    <row r="29" spans="1:39" ht="3.75" customHeight="1">
      <c r="A29" s="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57"/>
      <c r="AM29" s="25"/>
    </row>
    <row r="30" spans="1:39" ht="18" customHeight="1">
      <c r="A30" s="7" t="s">
        <v>1934</v>
      </c>
      <c r="B30" s="31"/>
      <c r="C30" s="31"/>
      <c r="D30" s="31"/>
      <c r="E30" s="31"/>
      <c r="F30" s="31"/>
      <c r="G30" s="31"/>
      <c r="H30" s="31"/>
      <c r="I30" s="31"/>
      <c r="J30" s="31"/>
      <c r="K30" s="31"/>
      <c r="L30" s="31"/>
      <c r="M30" s="31"/>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57"/>
      <c r="AM30" s="25"/>
    </row>
    <row r="31" spans="1:39" ht="20.149999999999999" customHeight="1">
      <c r="A31" s="6"/>
      <c r="B31" s="10"/>
      <c r="C31" s="10"/>
      <c r="D31" s="52" t="s">
        <v>25</v>
      </c>
      <c r="E31" s="52"/>
      <c r="F31" s="52"/>
      <c r="G31" s="52"/>
      <c r="H31" s="52"/>
      <c r="I31" s="70"/>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152"/>
      <c r="AK31" s="10"/>
      <c r="AL31" s="57"/>
      <c r="AM31" s="25"/>
    </row>
    <row r="32" spans="1:39" ht="20.149999999999999" customHeight="1">
      <c r="A32" s="6"/>
      <c r="B32" s="10"/>
      <c r="C32" s="10"/>
      <c r="D32" s="34" t="s">
        <v>1955</v>
      </c>
      <c r="E32" s="58"/>
      <c r="F32" s="58"/>
      <c r="G32" s="58"/>
      <c r="H32" s="58"/>
      <c r="I32" s="58"/>
      <c r="J32" s="58"/>
      <c r="K32" s="58"/>
      <c r="L32" s="58"/>
      <c r="M32" s="58"/>
      <c r="N32" s="58"/>
      <c r="O32" s="69"/>
      <c r="P32" s="70"/>
      <c r="Q32" s="84"/>
      <c r="R32" s="84"/>
      <c r="S32" s="84"/>
      <c r="T32" s="84"/>
      <c r="U32" s="84"/>
      <c r="V32" s="84"/>
      <c r="W32" s="84"/>
      <c r="X32" s="84"/>
      <c r="Y32" s="84"/>
      <c r="Z32" s="84"/>
      <c r="AA32" s="84"/>
      <c r="AB32" s="84"/>
      <c r="AC32" s="84"/>
      <c r="AD32" s="84"/>
      <c r="AE32" s="84"/>
      <c r="AF32" s="84"/>
      <c r="AG32" s="84"/>
      <c r="AH32" s="84"/>
      <c r="AI32" s="84"/>
      <c r="AJ32" s="152"/>
      <c r="AK32" s="10"/>
      <c r="AL32" s="57"/>
      <c r="AM32" s="25"/>
    </row>
    <row r="33" spans="1:39" ht="20.149999999999999" customHeight="1">
      <c r="A33" s="6"/>
      <c r="B33" s="10"/>
      <c r="C33" s="10"/>
      <c r="D33" s="52" t="s">
        <v>58</v>
      </c>
      <c r="E33" s="52"/>
      <c r="F33" s="52"/>
      <c r="G33" s="52"/>
      <c r="H33" s="52"/>
      <c r="I33" s="70"/>
      <c r="J33" s="84"/>
      <c r="K33" s="84"/>
      <c r="L33" s="84"/>
      <c r="M33" s="84"/>
      <c r="N33" s="121" t="s">
        <v>1711</v>
      </c>
      <c r="O33" s="84"/>
      <c r="P33" s="84"/>
      <c r="Q33" s="84"/>
      <c r="R33" s="84"/>
      <c r="S33" s="84"/>
      <c r="T33" s="152"/>
      <c r="U33" s="154"/>
      <c r="V33" s="154"/>
      <c r="W33" s="154"/>
      <c r="X33" s="154"/>
      <c r="Y33" s="154"/>
      <c r="Z33" s="154"/>
      <c r="AA33" s="154"/>
      <c r="AB33" s="154"/>
      <c r="AC33" s="154"/>
      <c r="AD33" s="154"/>
      <c r="AE33" s="154"/>
      <c r="AF33" s="154"/>
      <c r="AG33" s="154"/>
      <c r="AH33" s="10"/>
      <c r="AI33" s="10"/>
      <c r="AJ33" s="10"/>
      <c r="AK33" s="10"/>
      <c r="AL33" s="57"/>
      <c r="AM33" s="25"/>
    </row>
    <row r="34" spans="1:39" ht="20.149999999999999" customHeight="1">
      <c r="A34" s="6"/>
      <c r="B34" s="10"/>
      <c r="C34" s="10"/>
      <c r="D34" s="34" t="s">
        <v>2327</v>
      </c>
      <c r="E34" s="58"/>
      <c r="F34" s="58"/>
      <c r="G34" s="58"/>
      <c r="H34" s="69"/>
      <c r="I34" s="70"/>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152"/>
      <c r="AK34" s="10"/>
      <c r="AL34" s="57"/>
      <c r="AM34" s="25"/>
    </row>
    <row r="35" spans="1:39" ht="20.149999999999999" customHeight="1">
      <c r="A35" s="6"/>
      <c r="B35" s="10"/>
      <c r="C35" s="10"/>
      <c r="D35" s="52" t="s">
        <v>44</v>
      </c>
      <c r="E35" s="52"/>
      <c r="F35" s="52"/>
      <c r="G35" s="52"/>
      <c r="H35" s="52"/>
      <c r="I35" s="71"/>
      <c r="J35" s="85"/>
      <c r="K35" s="85"/>
      <c r="L35" s="85"/>
      <c r="M35" s="85"/>
      <c r="N35" s="85" t="s">
        <v>1711</v>
      </c>
      <c r="O35" s="86"/>
      <c r="P35" s="86"/>
      <c r="Q35" s="86"/>
      <c r="R35" s="86"/>
      <c r="S35" s="86"/>
      <c r="T35" s="85" t="s">
        <v>1711</v>
      </c>
      <c r="U35" s="86"/>
      <c r="V35" s="86"/>
      <c r="W35" s="86"/>
      <c r="X35" s="86"/>
      <c r="Y35" s="86"/>
      <c r="Z35" s="160"/>
      <c r="AA35" s="154"/>
      <c r="AB35" s="154"/>
      <c r="AC35" s="154"/>
      <c r="AD35" s="154"/>
      <c r="AE35" s="154"/>
      <c r="AF35" s="154"/>
      <c r="AG35" s="154"/>
      <c r="AH35" s="10"/>
      <c r="AI35" s="10"/>
      <c r="AJ35" s="10"/>
      <c r="AK35" s="10"/>
      <c r="AL35" s="57"/>
      <c r="AM35" s="25"/>
    </row>
    <row r="36" spans="1:39" ht="3.75" customHeight="1">
      <c r="A36" s="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57"/>
      <c r="AM36" s="25"/>
    </row>
    <row r="37" spans="1:39" ht="18" customHeight="1">
      <c r="A37" s="8" t="s">
        <v>69</v>
      </c>
      <c r="B37" s="11"/>
      <c r="C37" s="11"/>
      <c r="D37" s="11"/>
      <c r="E37" s="11"/>
      <c r="F37" s="11"/>
      <c r="G37" s="11"/>
      <c r="H37" s="11"/>
      <c r="I37" s="11"/>
      <c r="J37" s="11"/>
      <c r="K37" s="11"/>
      <c r="L37" s="11"/>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57"/>
      <c r="AM37" s="25"/>
    </row>
    <row r="38" spans="1:39" ht="24.65" customHeight="1">
      <c r="A38" s="6"/>
      <c r="B38" s="10"/>
      <c r="C38" s="57"/>
      <c r="D38" s="34" t="s">
        <v>70</v>
      </c>
      <c r="E38" s="58"/>
      <c r="F38" s="58"/>
      <c r="G38" s="58"/>
      <c r="H38" s="58"/>
      <c r="I38" s="58"/>
      <c r="J38" s="58"/>
      <c r="K38" s="69"/>
      <c r="L38" s="98"/>
      <c r="M38" s="112"/>
      <c r="N38" s="112"/>
      <c r="O38" s="112" t="s">
        <v>80</v>
      </c>
      <c r="P38" s="112"/>
      <c r="Q38" s="112"/>
      <c r="R38" s="112"/>
      <c r="S38" s="112"/>
      <c r="T38" s="112"/>
      <c r="U38" s="112"/>
      <c r="V38" s="112"/>
      <c r="W38" s="112"/>
      <c r="X38" s="112"/>
      <c r="Y38" s="112"/>
      <c r="Z38" s="112"/>
      <c r="AA38" s="112"/>
      <c r="AB38" s="112"/>
      <c r="AC38" s="112"/>
      <c r="AD38" s="112" t="s">
        <v>63</v>
      </c>
      <c r="AE38" s="165"/>
      <c r="AF38" s="10"/>
      <c r="AG38" s="10"/>
      <c r="AH38" s="10"/>
      <c r="AI38" s="10"/>
      <c r="AJ38" s="10"/>
      <c r="AK38" s="10"/>
      <c r="AL38" s="57"/>
      <c r="AM38" s="25"/>
    </row>
    <row r="39" spans="1:39" ht="20.149999999999999" customHeight="1">
      <c r="A39" s="6"/>
      <c r="B39" s="10"/>
      <c r="C39" s="57"/>
      <c r="D39" s="35" t="s">
        <v>74</v>
      </c>
      <c r="E39" s="59"/>
      <c r="F39" s="59"/>
      <c r="G39" s="59"/>
      <c r="H39" s="59"/>
      <c r="I39" s="59"/>
      <c r="J39" s="59"/>
      <c r="K39" s="82"/>
      <c r="L39" s="10"/>
      <c r="M39" s="10"/>
      <c r="N39" s="122"/>
      <c r="O39" s="122"/>
      <c r="P39" s="122"/>
      <c r="Q39" s="122"/>
      <c r="R39" s="10" t="s">
        <v>37</v>
      </c>
      <c r="S39" s="84"/>
      <c r="T39" s="84"/>
      <c r="U39" s="84"/>
      <c r="V39" s="84"/>
      <c r="W39" s="10" t="s">
        <v>48</v>
      </c>
      <c r="X39" s="84"/>
      <c r="Y39" s="84"/>
      <c r="Z39" s="84"/>
      <c r="AA39" s="84"/>
      <c r="AB39" s="10" t="s">
        <v>30</v>
      </c>
      <c r="AC39" s="119"/>
      <c r="AD39" s="119"/>
      <c r="AE39" s="167"/>
      <c r="AF39" s="10"/>
      <c r="AG39" s="10"/>
      <c r="AH39" s="10"/>
      <c r="AI39" s="10"/>
      <c r="AJ39" s="10"/>
      <c r="AK39" s="10"/>
      <c r="AL39" s="57"/>
      <c r="AM39" s="25"/>
    </row>
    <row r="40" spans="1:39" ht="20.149999999999999" customHeight="1">
      <c r="A40" s="6"/>
      <c r="B40" s="10"/>
      <c r="C40" s="57"/>
      <c r="D40" s="34" t="s">
        <v>75</v>
      </c>
      <c r="E40" s="58"/>
      <c r="F40" s="58"/>
      <c r="G40" s="58"/>
      <c r="H40" s="58"/>
      <c r="I40" s="58"/>
      <c r="J40" s="58"/>
      <c r="K40" s="69"/>
      <c r="L40" s="70"/>
      <c r="M40" s="84"/>
      <c r="N40" s="84"/>
      <c r="O40" s="84"/>
      <c r="P40" s="84"/>
      <c r="Q40" s="84"/>
      <c r="R40" s="84"/>
      <c r="S40" s="84"/>
      <c r="T40" s="84"/>
      <c r="U40" s="84"/>
      <c r="V40" s="84"/>
      <c r="W40" s="84"/>
      <c r="X40" s="84"/>
      <c r="Y40" s="84"/>
      <c r="Z40" s="84"/>
      <c r="AA40" s="84"/>
      <c r="AB40" s="84"/>
      <c r="AC40" s="84"/>
      <c r="AD40" s="84"/>
      <c r="AE40" s="152"/>
      <c r="AF40" s="154"/>
      <c r="AG40" s="154"/>
      <c r="AH40" s="10"/>
      <c r="AI40" s="10"/>
      <c r="AJ40" s="10"/>
      <c r="AK40" s="10"/>
      <c r="AL40" s="57"/>
      <c r="AM40" s="25"/>
    </row>
    <row r="41" spans="1:39" ht="3.75" customHeight="1">
      <c r="A41" s="6"/>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57"/>
      <c r="AM41" s="25"/>
    </row>
    <row r="42" spans="1:39" ht="18" customHeight="1">
      <c r="A42" s="8" t="s">
        <v>85</v>
      </c>
      <c r="B42" s="11"/>
      <c r="C42" s="11"/>
      <c r="D42" s="11"/>
      <c r="E42" s="11"/>
      <c r="F42" s="11"/>
      <c r="G42" s="11"/>
      <c r="H42" s="11"/>
      <c r="I42" s="11"/>
      <c r="J42" s="11"/>
      <c r="K42" s="11"/>
      <c r="L42" s="11"/>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57"/>
      <c r="AM42" s="25"/>
    </row>
    <row r="43" spans="1:39" ht="20.149999999999999" customHeight="1">
      <c r="A43" s="6"/>
      <c r="B43" s="10"/>
      <c r="C43" s="10"/>
      <c r="D43" s="52" t="s">
        <v>25</v>
      </c>
      <c r="E43" s="52"/>
      <c r="F43" s="52"/>
      <c r="G43" s="52"/>
      <c r="H43" s="52"/>
      <c r="I43" s="70"/>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52"/>
      <c r="AK43" s="10"/>
      <c r="AL43" s="57"/>
      <c r="AM43" s="25"/>
    </row>
    <row r="44" spans="1:39" ht="20.149999999999999" customHeight="1">
      <c r="A44" s="6"/>
      <c r="B44" s="10"/>
      <c r="C44" s="10"/>
      <c r="D44" s="52" t="s">
        <v>2277</v>
      </c>
      <c r="E44" s="52"/>
      <c r="F44" s="52"/>
      <c r="G44" s="52"/>
      <c r="H44" s="52"/>
      <c r="I44" s="70"/>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152"/>
      <c r="AK44" s="10"/>
      <c r="AL44" s="57"/>
      <c r="AM44" s="25"/>
    </row>
    <row r="45" spans="1:39" ht="20.149999999999999" customHeight="1">
      <c r="A45" s="6"/>
      <c r="B45" s="10"/>
      <c r="C45" s="10"/>
      <c r="D45" s="52" t="s">
        <v>58</v>
      </c>
      <c r="E45" s="52"/>
      <c r="F45" s="52"/>
      <c r="G45" s="52"/>
      <c r="H45" s="52"/>
      <c r="I45" s="70"/>
      <c r="J45" s="84"/>
      <c r="K45" s="84"/>
      <c r="L45" s="84"/>
      <c r="M45" s="84"/>
      <c r="N45" s="121" t="s">
        <v>1711</v>
      </c>
      <c r="O45" s="84"/>
      <c r="P45" s="84"/>
      <c r="Q45" s="84"/>
      <c r="R45" s="84"/>
      <c r="S45" s="84"/>
      <c r="T45" s="152"/>
      <c r="U45" s="154"/>
      <c r="V45" s="154"/>
      <c r="W45" s="154"/>
      <c r="X45" s="154"/>
      <c r="Y45" s="154"/>
      <c r="Z45" s="154"/>
      <c r="AA45" s="154"/>
      <c r="AB45" s="154"/>
      <c r="AC45" s="154"/>
      <c r="AD45" s="154"/>
      <c r="AE45" s="154"/>
      <c r="AF45" s="154"/>
      <c r="AG45" s="154"/>
      <c r="AH45" s="10"/>
      <c r="AI45" s="10"/>
      <c r="AJ45" s="10"/>
      <c r="AK45" s="10"/>
      <c r="AL45" s="57"/>
      <c r="AM45" s="25"/>
    </row>
    <row r="46" spans="1:39" ht="20.149999999999999" customHeight="1">
      <c r="A46" s="6"/>
      <c r="B46" s="10"/>
      <c r="C46" s="10"/>
      <c r="D46" s="52" t="s">
        <v>652</v>
      </c>
      <c r="E46" s="52"/>
      <c r="F46" s="52"/>
      <c r="G46" s="52"/>
      <c r="H46" s="52"/>
      <c r="I46" s="70"/>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52"/>
      <c r="AK46" s="10"/>
      <c r="AL46" s="57"/>
      <c r="AM46" s="25"/>
    </row>
    <row r="47" spans="1:39" ht="20.149999999999999" customHeight="1">
      <c r="A47" s="6"/>
      <c r="B47" s="10"/>
      <c r="C47" s="10"/>
      <c r="D47" s="52" t="s">
        <v>44</v>
      </c>
      <c r="E47" s="52"/>
      <c r="F47" s="52"/>
      <c r="G47" s="52"/>
      <c r="H47" s="52"/>
      <c r="I47" s="71"/>
      <c r="J47" s="85"/>
      <c r="K47" s="85"/>
      <c r="L47" s="85"/>
      <c r="M47" s="85"/>
      <c r="N47" s="85" t="s">
        <v>1711</v>
      </c>
      <c r="O47" s="86"/>
      <c r="P47" s="86"/>
      <c r="Q47" s="86"/>
      <c r="R47" s="86"/>
      <c r="S47" s="86"/>
      <c r="T47" s="85" t="s">
        <v>1711</v>
      </c>
      <c r="U47" s="86"/>
      <c r="V47" s="86"/>
      <c r="W47" s="86"/>
      <c r="X47" s="86"/>
      <c r="Y47" s="86"/>
      <c r="Z47" s="160"/>
      <c r="AA47" s="154"/>
      <c r="AB47" s="154"/>
      <c r="AC47" s="154"/>
      <c r="AD47" s="154"/>
      <c r="AE47" s="154"/>
      <c r="AF47" s="154"/>
      <c r="AG47" s="154"/>
      <c r="AH47" s="10"/>
      <c r="AI47" s="10"/>
      <c r="AJ47" s="10"/>
      <c r="AK47" s="10"/>
      <c r="AL47" s="57"/>
      <c r="AM47" s="25"/>
    </row>
    <row r="48" spans="1:39" ht="20.149999999999999" customHeight="1">
      <c r="A48" s="6"/>
      <c r="B48" s="10"/>
      <c r="C48" s="10"/>
      <c r="D48" s="34" t="s">
        <v>2329</v>
      </c>
      <c r="E48" s="58"/>
      <c r="F48" s="58"/>
      <c r="G48" s="58"/>
      <c r="H48" s="58"/>
      <c r="I48" s="58"/>
      <c r="J48" s="58"/>
      <c r="K48" s="9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65"/>
      <c r="AK48" s="10"/>
      <c r="AL48" s="57"/>
      <c r="AM48" s="25"/>
    </row>
    <row r="49" spans="1:39" ht="20.149999999999999" customHeight="1">
      <c r="A49" s="6"/>
      <c r="B49" s="10"/>
      <c r="C49" s="10"/>
      <c r="D49" s="34" t="s">
        <v>2330</v>
      </c>
      <c r="E49" s="58"/>
      <c r="F49" s="58"/>
      <c r="G49" s="58"/>
      <c r="H49" s="58"/>
      <c r="I49" s="58"/>
      <c r="J49" s="69"/>
      <c r="K49" s="71"/>
      <c r="L49" s="85"/>
      <c r="M49" s="85"/>
      <c r="N49" s="85"/>
      <c r="O49" s="85"/>
      <c r="P49" s="85" t="s">
        <v>1711</v>
      </c>
      <c r="Q49" s="85"/>
      <c r="R49" s="85"/>
      <c r="S49" s="85"/>
      <c r="T49" s="85"/>
      <c r="U49" s="85"/>
      <c r="V49" s="85" t="s">
        <v>1711</v>
      </c>
      <c r="W49" s="85"/>
      <c r="X49" s="85"/>
      <c r="Y49" s="85"/>
      <c r="Z49" s="85"/>
      <c r="AA49" s="85"/>
      <c r="AB49" s="164"/>
      <c r="AC49" s="12"/>
      <c r="AD49" s="12"/>
      <c r="AE49" s="12"/>
      <c r="AF49" s="12"/>
      <c r="AG49" s="12"/>
      <c r="AH49" s="12"/>
      <c r="AI49" s="12"/>
      <c r="AJ49" s="12"/>
      <c r="AK49" s="10"/>
      <c r="AL49" s="57"/>
      <c r="AM49" s="25"/>
    </row>
    <row r="50" spans="1:39" ht="5.25" customHeight="1">
      <c r="A50" s="9"/>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149"/>
      <c r="AM50" s="25"/>
    </row>
    <row r="51" spans="1:39" ht="5.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25"/>
    </row>
    <row r="52" spans="1:39" ht="15" customHeight="1">
      <c r="A52" s="11" t="s">
        <v>105</v>
      </c>
      <c r="B52" s="11"/>
      <c r="C52" s="11"/>
      <c r="D52" s="11"/>
      <c r="E52" s="11"/>
      <c r="F52" s="11"/>
      <c r="G52" s="11"/>
      <c r="H52" s="11"/>
      <c r="I52" s="11"/>
      <c r="J52" s="11"/>
      <c r="K52" s="11"/>
      <c r="L52" s="11"/>
      <c r="M52" s="11"/>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25"/>
    </row>
    <row r="53" spans="1:39"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96"/>
    </row>
    <row r="54" spans="1:39"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96"/>
    </row>
    <row r="55" spans="1:39"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96"/>
    </row>
    <row r="56" spans="1:39" ht="15" customHeight="1">
      <c r="A56" s="14" t="s">
        <v>2274</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1:39" ht="4"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7"/>
      <c r="AL57" s="17"/>
      <c r="AM57" s="25"/>
    </row>
    <row r="58" spans="1:39" ht="4" customHeight="1">
      <c r="A58" s="1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183"/>
      <c r="AM58" s="25"/>
    </row>
    <row r="59" spans="1:39" ht="18" customHeight="1">
      <c r="A59" s="8" t="s">
        <v>100</v>
      </c>
      <c r="B59" s="11"/>
      <c r="C59" s="11"/>
      <c r="D59" s="11"/>
      <c r="E59" s="11"/>
      <c r="F59" s="11"/>
      <c r="G59" s="11"/>
      <c r="H59" s="11"/>
      <c r="I59" s="11"/>
      <c r="J59" s="11"/>
      <c r="K59" s="11"/>
      <c r="L59" s="11"/>
      <c r="M59" s="11"/>
      <c r="N59" s="11"/>
      <c r="O59" s="11"/>
      <c r="P59" s="10"/>
      <c r="Q59" s="10"/>
      <c r="R59" s="10"/>
      <c r="S59" s="10"/>
      <c r="T59" s="10"/>
      <c r="U59" s="10"/>
      <c r="V59" s="10"/>
      <c r="W59" s="10"/>
      <c r="X59" s="10"/>
      <c r="Y59" s="10"/>
      <c r="Z59" s="10"/>
      <c r="AA59" s="10"/>
      <c r="AB59" s="10"/>
      <c r="AC59" s="10"/>
      <c r="AD59" s="10"/>
      <c r="AE59" s="10"/>
      <c r="AF59" s="10"/>
      <c r="AG59" s="10"/>
      <c r="AH59" s="10"/>
      <c r="AI59" s="10"/>
      <c r="AJ59" s="10"/>
      <c r="AK59" s="10"/>
      <c r="AL59" s="57"/>
      <c r="AM59" s="25"/>
    </row>
    <row r="60" spans="1:39" ht="23.15" customHeight="1">
      <c r="A60" s="6"/>
      <c r="B60" s="34" t="s">
        <v>2279</v>
      </c>
      <c r="C60" s="58"/>
      <c r="D60" s="58"/>
      <c r="E60" s="58"/>
      <c r="F60" s="58"/>
      <c r="G60" s="58"/>
      <c r="H60" s="58"/>
      <c r="I60" s="58"/>
      <c r="J60" s="87"/>
      <c r="K60" s="19"/>
      <c r="L60" s="84"/>
      <c r="M60" s="84"/>
      <c r="N60" s="84"/>
      <c r="O60" s="84"/>
      <c r="P60" s="19" t="s">
        <v>37</v>
      </c>
      <c r="Q60" s="84"/>
      <c r="R60" s="84"/>
      <c r="S60" s="84"/>
      <c r="T60" s="19" t="s">
        <v>48</v>
      </c>
      <c r="U60" s="84"/>
      <c r="V60" s="84"/>
      <c r="W60" s="84"/>
      <c r="X60" s="19" t="s">
        <v>30</v>
      </c>
      <c r="Y60" s="159"/>
      <c r="Z60" s="10"/>
      <c r="AA60" s="10"/>
      <c r="AB60" s="10"/>
      <c r="AC60" s="10"/>
      <c r="AD60" s="10"/>
      <c r="AE60" s="10"/>
      <c r="AF60" s="10"/>
      <c r="AG60" s="10"/>
      <c r="AH60" s="10"/>
      <c r="AI60" s="10"/>
      <c r="AJ60" s="10"/>
      <c r="AK60" s="10"/>
      <c r="AL60" s="57"/>
      <c r="AM60" s="25" t="str">
        <f>IF(OR(L60="",Q60="",U60=""),"未入力","")</f>
        <v>未入力</v>
      </c>
    </row>
    <row r="61" spans="1:39" ht="23.15" customHeight="1">
      <c r="A61" s="6"/>
      <c r="B61" s="35" t="s">
        <v>2280</v>
      </c>
      <c r="C61" s="59"/>
      <c r="D61" s="59"/>
      <c r="E61" s="59"/>
      <c r="F61" s="59"/>
      <c r="G61" s="59"/>
      <c r="H61" s="59"/>
      <c r="I61" s="59"/>
      <c r="J61" s="88"/>
      <c r="K61" s="19"/>
      <c r="L61" s="84"/>
      <c r="M61" s="84"/>
      <c r="N61" s="84"/>
      <c r="O61" s="84"/>
      <c r="P61" s="19" t="s">
        <v>37</v>
      </c>
      <c r="Q61" s="84"/>
      <c r="R61" s="84"/>
      <c r="S61" s="84"/>
      <c r="T61" s="19" t="s">
        <v>48</v>
      </c>
      <c r="U61" s="84"/>
      <c r="V61" s="84"/>
      <c r="W61" s="84"/>
      <c r="X61" s="19" t="s">
        <v>30</v>
      </c>
      <c r="Y61" s="159"/>
      <c r="Z61" s="10"/>
      <c r="AA61" s="10"/>
      <c r="AB61" s="10"/>
      <c r="AC61" s="10"/>
      <c r="AD61" s="10"/>
      <c r="AE61" s="10"/>
      <c r="AF61" s="10"/>
      <c r="AG61" s="10"/>
      <c r="AH61" s="10"/>
      <c r="AI61" s="10"/>
      <c r="AJ61" s="10"/>
      <c r="AK61" s="10"/>
      <c r="AL61" s="57"/>
      <c r="AM61" s="25" t="str">
        <f>IF(OR(L61="",Q61="",U61=""),"未入力","")</f>
        <v>未入力</v>
      </c>
    </row>
    <row r="62" spans="1:39" ht="4" customHeight="1">
      <c r="A62" s="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57"/>
      <c r="AM62" s="25"/>
    </row>
    <row r="63" spans="1:39" ht="4" customHeight="1">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57"/>
      <c r="AM63" s="25"/>
    </row>
    <row r="64" spans="1:39" ht="18" customHeight="1">
      <c r="A64" s="8" t="s">
        <v>106</v>
      </c>
      <c r="B64" s="11"/>
      <c r="C64" s="11"/>
      <c r="D64" s="11"/>
      <c r="E64" s="11"/>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57"/>
      <c r="AM64" s="25"/>
    </row>
    <row r="65" spans="1:68" ht="17.5" customHeight="1">
      <c r="A65" s="6"/>
      <c r="B65" s="5" t="s">
        <v>870</v>
      </c>
      <c r="C65" s="30"/>
      <c r="D65" s="30"/>
      <c r="E65" s="30"/>
      <c r="F65" s="30"/>
      <c r="G65" s="30"/>
      <c r="H65" s="30"/>
      <c r="I65" s="73"/>
      <c r="J65" s="18"/>
      <c r="K65" s="102" t="s">
        <v>114</v>
      </c>
      <c r="L65" s="113"/>
      <c r="M65" s="102"/>
      <c r="N65" s="102"/>
      <c r="O65" s="23"/>
      <c r="P65" s="23"/>
      <c r="Q65" s="23"/>
      <c r="R65" s="113"/>
      <c r="S65" s="102" t="s">
        <v>95</v>
      </c>
      <c r="T65" s="113"/>
      <c r="U65" s="102"/>
      <c r="V65" s="102"/>
      <c r="W65" s="102"/>
      <c r="X65" s="102"/>
      <c r="Y65" s="23"/>
      <c r="Z65" s="113"/>
      <c r="AA65" s="102"/>
      <c r="AB65" s="102"/>
      <c r="AC65" s="102" t="s">
        <v>118</v>
      </c>
      <c r="AD65" s="113"/>
      <c r="AE65" s="102"/>
      <c r="AF65" s="23"/>
      <c r="AG65" s="23"/>
      <c r="AH65" s="23"/>
      <c r="AI65" s="23"/>
      <c r="AJ65" s="148"/>
      <c r="AK65" s="10"/>
      <c r="AL65" s="57"/>
      <c r="AM65" s="25" t="str">
        <f>IF(COUNTIF(AN65:AP66,TRUE)&gt;1,"複数選択",IF(COUNTIF(AN65:AP66,TRUE)=0,"未入力",""))</f>
        <v>未入力</v>
      </c>
      <c r="AN65" s="200" t="b">
        <v>0</v>
      </c>
      <c r="AO65" s="200" t="b">
        <v>0</v>
      </c>
      <c r="AP65" s="200" t="b">
        <v>0</v>
      </c>
    </row>
    <row r="66" spans="1:68" ht="17.5" customHeight="1">
      <c r="A66" s="6"/>
      <c r="B66" s="22"/>
      <c r="C66" s="48"/>
      <c r="D66" s="48"/>
      <c r="E66" s="48"/>
      <c r="F66" s="48"/>
      <c r="G66" s="48"/>
      <c r="H66" s="48"/>
      <c r="I66" s="74"/>
      <c r="J66" s="9"/>
      <c r="K66" s="103" t="s">
        <v>78</v>
      </c>
      <c r="L66" s="99"/>
      <c r="M66" s="103"/>
      <c r="N66" s="103"/>
      <c r="O66" s="103"/>
      <c r="P66" s="103"/>
      <c r="Q66" s="32"/>
      <c r="R66" s="99"/>
      <c r="S66" s="103" t="s">
        <v>121</v>
      </c>
      <c r="T66" s="99"/>
      <c r="U66" s="155"/>
      <c r="V66" s="155"/>
      <c r="W66" s="155"/>
      <c r="X66" s="155"/>
      <c r="Y66" s="32"/>
      <c r="Z66" s="99"/>
      <c r="AA66" s="103"/>
      <c r="AB66" s="103"/>
      <c r="AC66" s="103" t="s">
        <v>286</v>
      </c>
      <c r="AD66" s="99"/>
      <c r="AE66" s="103"/>
      <c r="AF66" s="32"/>
      <c r="AG66" s="32"/>
      <c r="AH66" s="32"/>
      <c r="AI66" s="32"/>
      <c r="AJ66" s="149"/>
      <c r="AK66" s="10"/>
      <c r="AL66" s="57"/>
      <c r="AM66" s="25"/>
      <c r="AN66" s="200" t="b">
        <v>0</v>
      </c>
      <c r="AO66" s="200" t="b">
        <v>0</v>
      </c>
      <c r="AP66" s="200" t="b">
        <v>0</v>
      </c>
    </row>
    <row r="67" spans="1:68" ht="17.5" customHeight="1">
      <c r="A67" s="6"/>
      <c r="B67" s="20" t="s">
        <v>426</v>
      </c>
      <c r="C67" s="47"/>
      <c r="D67" s="47"/>
      <c r="E67" s="47"/>
      <c r="F67" s="47"/>
      <c r="G67" s="47"/>
      <c r="H67" s="47"/>
      <c r="I67" s="75"/>
      <c r="J67" s="89"/>
      <c r="K67" s="102" t="s">
        <v>129</v>
      </c>
      <c r="L67" s="113"/>
      <c r="M67" s="89"/>
      <c r="N67" s="102"/>
      <c r="O67" s="102"/>
      <c r="P67" s="102"/>
      <c r="Q67" s="102"/>
      <c r="R67" s="102"/>
      <c r="T67" s="102"/>
      <c r="U67" s="102"/>
      <c r="V67" s="102" t="s">
        <v>60</v>
      </c>
      <c r="X67" s="113"/>
      <c r="Y67" s="102"/>
      <c r="Z67" s="102"/>
      <c r="AA67" s="102"/>
      <c r="AB67" s="102"/>
      <c r="AC67" s="102"/>
      <c r="AD67" s="102"/>
      <c r="AE67" s="102"/>
      <c r="AF67" s="102"/>
      <c r="AG67" s="102"/>
      <c r="AH67" s="102"/>
      <c r="AI67" s="102"/>
      <c r="AJ67" s="148"/>
      <c r="AK67" s="10"/>
      <c r="AL67" s="57"/>
      <c r="AM67" s="25" t="str">
        <f>IF(AN66=FALSE,"",IF(COUNTIF(AN67:AP69,TRUE)&gt;1,"複数選択",IF(COUNTIF(AN67:AP69,TRUE)=0,"未入力","")))</f>
        <v/>
      </c>
      <c r="AN67" s="200" t="b">
        <v>1</v>
      </c>
      <c r="AO67" s="200" t="b">
        <v>0</v>
      </c>
      <c r="AY67" s="31"/>
      <c r="AZ67" s="31"/>
      <c r="BA67" s="10"/>
      <c r="BB67" s="10"/>
      <c r="BC67" s="31"/>
      <c r="BD67" s="31"/>
      <c r="BE67" s="31"/>
      <c r="BF67" s="31"/>
      <c r="BG67" s="31"/>
      <c r="BH67" s="31"/>
      <c r="BI67" s="31"/>
      <c r="BJ67" s="31"/>
      <c r="BK67" s="10"/>
      <c r="BL67" s="10"/>
      <c r="BM67" s="10"/>
      <c r="BN67" s="10"/>
      <c r="BO67" s="10"/>
      <c r="BP67" s="10"/>
    </row>
    <row r="68" spans="1:68" ht="17.5" customHeight="1">
      <c r="A68" s="6"/>
      <c r="B68" s="36"/>
      <c r="C68" s="45"/>
      <c r="D68" s="45"/>
      <c r="E68" s="45"/>
      <c r="F68" s="45"/>
      <c r="G68" s="45"/>
      <c r="H68" s="45"/>
      <c r="I68" s="76"/>
      <c r="J68" s="90"/>
      <c r="K68" s="103" t="s">
        <v>139</v>
      </c>
      <c r="L68" s="99"/>
      <c r="M68" s="90"/>
      <c r="N68" s="103"/>
      <c r="O68" s="99"/>
      <c r="P68" s="103"/>
      <c r="Q68" s="103"/>
      <c r="R68" s="103"/>
      <c r="S68" s="103"/>
      <c r="T68" s="103"/>
      <c r="U68" s="103"/>
      <c r="V68" s="103" t="s">
        <v>140</v>
      </c>
      <c r="W68" s="103"/>
      <c r="X68" s="103"/>
      <c r="Y68" s="103"/>
      <c r="Z68" s="103"/>
      <c r="AA68" s="103"/>
      <c r="AB68" s="103"/>
      <c r="AC68" s="103"/>
      <c r="AD68" s="103"/>
      <c r="AE68" s="103"/>
      <c r="AF68" s="103" t="s">
        <v>141</v>
      </c>
      <c r="AG68" s="99"/>
      <c r="AH68" s="32"/>
      <c r="AI68" s="32"/>
      <c r="AJ68" s="149"/>
      <c r="AK68" s="10"/>
      <c r="AL68" s="57"/>
      <c r="AM68" s="25"/>
      <c r="AN68" s="200" t="b">
        <v>0</v>
      </c>
      <c r="AY68" s="31"/>
      <c r="AZ68" s="31"/>
      <c r="BA68" s="31"/>
      <c r="BB68" s="31"/>
      <c r="BC68" s="31"/>
      <c r="BD68" s="31"/>
      <c r="BE68" s="31"/>
      <c r="BF68" s="31"/>
      <c r="BG68" s="10"/>
      <c r="BH68" s="10"/>
      <c r="BI68" s="31"/>
      <c r="BJ68" s="31"/>
      <c r="BK68" s="31"/>
      <c r="BL68" s="31"/>
      <c r="BM68" s="31"/>
      <c r="BN68" s="31"/>
      <c r="BO68" s="31"/>
      <c r="BP68" s="31"/>
    </row>
    <row r="69" spans="1:68" ht="2.25" customHeight="1">
      <c r="A69" s="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57"/>
      <c r="AM69" s="25"/>
    </row>
    <row r="70" spans="1:68" ht="1.5" customHeight="1">
      <c r="A70" s="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57"/>
      <c r="AM70" s="25"/>
    </row>
    <row r="71" spans="1:68" ht="18" customHeight="1">
      <c r="A71" s="7" t="s">
        <v>21</v>
      </c>
      <c r="B71" s="31"/>
      <c r="C71" s="31"/>
      <c r="D71" s="31"/>
      <c r="E71" s="31"/>
      <c r="F71" s="31"/>
      <c r="G71" s="31"/>
      <c r="H71" s="10"/>
      <c r="I71" s="17"/>
      <c r="J71" s="17"/>
      <c r="K71" s="17"/>
      <c r="L71" s="17"/>
      <c r="M71" s="17"/>
      <c r="N71" s="17"/>
      <c r="O71" s="10"/>
      <c r="P71" s="10"/>
      <c r="Q71" s="10"/>
      <c r="R71" s="17"/>
      <c r="S71" s="17"/>
      <c r="T71" s="17"/>
      <c r="U71" s="17"/>
      <c r="V71" s="17"/>
      <c r="W71" s="17"/>
      <c r="X71" s="10"/>
      <c r="Y71" s="10"/>
      <c r="Z71" s="10"/>
      <c r="AA71" s="10"/>
      <c r="AB71" s="10"/>
      <c r="AC71" s="10"/>
      <c r="AD71" s="10"/>
      <c r="AE71" s="10"/>
      <c r="AF71" s="10"/>
      <c r="AG71" s="10"/>
      <c r="AH71" s="10"/>
      <c r="AI71" s="10"/>
      <c r="AJ71" s="10"/>
      <c r="AK71" s="10"/>
      <c r="AL71" s="57"/>
      <c r="AM71" s="25"/>
    </row>
    <row r="72" spans="1:68" ht="39" customHeight="1">
      <c r="A72" s="6"/>
      <c r="B72" s="34" t="s">
        <v>2281</v>
      </c>
      <c r="C72" s="58"/>
      <c r="D72" s="58"/>
      <c r="E72" s="58"/>
      <c r="F72" s="58"/>
      <c r="G72" s="58"/>
      <c r="H72" s="58"/>
      <c r="I72" s="69"/>
      <c r="J72" s="70"/>
      <c r="K72" s="84"/>
      <c r="L72" s="84"/>
      <c r="M72" s="84"/>
      <c r="N72" s="84"/>
      <c r="O72" s="84"/>
      <c r="P72" s="84"/>
      <c r="Q72" s="84"/>
      <c r="R72" s="84"/>
      <c r="S72" s="84"/>
      <c r="T72" s="84"/>
      <c r="U72" s="121"/>
      <c r="V72" s="121"/>
      <c r="W72" s="121"/>
      <c r="X72" s="121"/>
      <c r="Y72" s="121"/>
      <c r="Z72" s="121"/>
      <c r="AA72" s="121"/>
      <c r="AB72" s="121"/>
      <c r="AC72" s="121"/>
      <c r="AD72" s="121"/>
      <c r="AE72" s="121"/>
      <c r="AF72" s="121"/>
      <c r="AG72" s="121"/>
      <c r="AH72" s="121"/>
      <c r="AI72" s="121"/>
      <c r="AJ72" s="182"/>
      <c r="AK72" s="10"/>
      <c r="AL72" s="57"/>
      <c r="AM72" s="25" t="str">
        <f>IF(OR(H72="",O72="",U72=""),"未入力（地番まで）","")</f>
        <v>未入力（地番まで）</v>
      </c>
    </row>
    <row r="73" spans="1:68" ht="17.5" customHeight="1">
      <c r="A73" s="6"/>
      <c r="B73" s="5" t="s">
        <v>2282</v>
      </c>
      <c r="C73" s="30"/>
      <c r="D73" s="30"/>
      <c r="E73" s="30"/>
      <c r="F73" s="30"/>
      <c r="G73" s="30"/>
      <c r="H73" s="30"/>
      <c r="I73" s="30"/>
      <c r="J73" s="91"/>
      <c r="K73" s="30" t="s">
        <v>5</v>
      </c>
      <c r="L73" s="30"/>
      <c r="M73" s="30"/>
      <c r="N73" s="30"/>
      <c r="O73" s="30"/>
      <c r="P73" s="30"/>
      <c r="Q73" s="23"/>
      <c r="R73" s="23"/>
      <c r="T73" s="30"/>
      <c r="U73" s="30"/>
      <c r="V73" s="30"/>
      <c r="W73" s="30"/>
      <c r="X73" s="30"/>
      <c r="Y73" s="30"/>
      <c r="Z73" s="30"/>
      <c r="AA73" s="30" t="s">
        <v>133</v>
      </c>
      <c r="AB73" s="23"/>
      <c r="AC73" s="23"/>
      <c r="AD73" s="23"/>
      <c r="AE73" s="23"/>
      <c r="AF73" s="23"/>
      <c r="AG73" s="113"/>
      <c r="AH73" s="23"/>
      <c r="AI73" s="23"/>
      <c r="AJ73" s="148"/>
      <c r="AK73" s="10"/>
      <c r="AL73" s="57"/>
      <c r="AM73" s="25" t="str">
        <f>IF(COUNTIF(AN73:AP76,TRUE)&gt;1,"複数選択",IF(COUNTIF(AN73:AP76,TRUE)=0,"未入力",""))</f>
        <v>未入力</v>
      </c>
      <c r="AN73" s="200" t="b">
        <v>0</v>
      </c>
      <c r="AO73" s="200" t="b">
        <v>0</v>
      </c>
    </row>
    <row r="74" spans="1:68" ht="17.5" customHeight="1">
      <c r="A74" s="6"/>
      <c r="B74" s="8"/>
      <c r="C74" s="11"/>
      <c r="D74" s="11"/>
      <c r="E74" s="11"/>
      <c r="F74" s="11"/>
      <c r="G74" s="11"/>
      <c r="H74" s="11"/>
      <c r="I74" s="11"/>
      <c r="J74" s="92"/>
      <c r="K74" s="31" t="s">
        <v>0</v>
      </c>
      <c r="L74" s="31"/>
      <c r="M74" s="31"/>
      <c r="N74" s="0"/>
      <c r="O74" s="31"/>
      <c r="P74" s="31"/>
      <c r="Q74" s="31"/>
      <c r="R74" s="31"/>
      <c r="S74" s="31"/>
      <c r="T74" s="31"/>
      <c r="U74" s="31"/>
      <c r="V74" s="31"/>
      <c r="W74" s="10"/>
      <c r="X74" s="10"/>
      <c r="AA74" s="11" t="s">
        <v>148</v>
      </c>
      <c r="AB74" s="11"/>
      <c r="AC74" s="11"/>
      <c r="AD74" s="11"/>
      <c r="AE74" s="11"/>
      <c r="AF74" s="11"/>
      <c r="AG74" s="0"/>
      <c r="AH74" s="10"/>
      <c r="AI74" s="10"/>
      <c r="AJ74" s="57"/>
      <c r="AK74" s="10"/>
      <c r="AL74" s="57"/>
      <c r="AM74" s="25"/>
      <c r="AN74" s="200" t="b">
        <v>0</v>
      </c>
      <c r="AO74" s="200" t="b">
        <v>0</v>
      </c>
    </row>
    <row r="75" spans="1:68" ht="17.5" customHeight="1">
      <c r="A75" s="6"/>
      <c r="B75" s="22"/>
      <c r="C75" s="48"/>
      <c r="D75" s="48"/>
      <c r="E75" s="48"/>
      <c r="F75" s="48"/>
      <c r="G75" s="48"/>
      <c r="H75" s="48"/>
      <c r="I75" s="48"/>
      <c r="J75" s="93"/>
      <c r="K75" s="48" t="s">
        <v>149</v>
      </c>
      <c r="L75" s="48"/>
      <c r="M75" s="48"/>
      <c r="N75" s="48"/>
      <c r="O75" s="48"/>
      <c r="P75" s="48"/>
      <c r="Q75" s="48"/>
      <c r="R75" s="48"/>
      <c r="S75" s="48"/>
      <c r="T75" s="48"/>
      <c r="U75" s="48"/>
      <c r="V75" s="48"/>
      <c r="W75" s="48"/>
      <c r="X75" s="48"/>
      <c r="Y75" s="48"/>
      <c r="Z75" s="48"/>
      <c r="AA75" s="48"/>
      <c r="AB75" s="48"/>
      <c r="AC75" s="48"/>
      <c r="AD75" s="32"/>
      <c r="AE75" s="32"/>
      <c r="AF75" s="32"/>
      <c r="AG75" s="99"/>
      <c r="AH75" s="32"/>
      <c r="AI75" s="32"/>
      <c r="AJ75" s="149"/>
      <c r="AK75" s="10"/>
      <c r="AL75" s="57"/>
      <c r="AM75" s="25"/>
      <c r="AN75" s="200" t="b">
        <v>0</v>
      </c>
      <c r="AO75" s="200"/>
    </row>
    <row r="76" spans="1:68" ht="4" customHeight="1">
      <c r="A76" s="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57"/>
      <c r="AM76" s="25"/>
    </row>
    <row r="77" spans="1:68" ht="4" customHeight="1">
      <c r="A77" s="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57"/>
      <c r="AM77" s="25"/>
    </row>
    <row r="78" spans="1:68" ht="17.5" customHeight="1">
      <c r="A78" s="7" t="s">
        <v>150</v>
      </c>
      <c r="B78" s="31"/>
      <c r="C78" s="31"/>
      <c r="D78" s="31"/>
      <c r="E78" s="31"/>
      <c r="F78" s="31"/>
      <c r="G78" s="10"/>
      <c r="H78" s="10"/>
      <c r="I78" s="77"/>
      <c r="J78" s="87"/>
      <c r="K78" s="58" t="s">
        <v>160</v>
      </c>
      <c r="L78" s="58"/>
      <c r="M78" s="58"/>
      <c r="N78" s="58"/>
      <c r="O78" s="19"/>
      <c r="P78" s="58" t="s">
        <v>152</v>
      </c>
      <c r="Q78" s="58"/>
      <c r="R78" s="58"/>
      <c r="S78" s="58"/>
      <c r="T78" s="19"/>
      <c r="U78" s="58" t="s">
        <v>145</v>
      </c>
      <c r="V78" s="58"/>
      <c r="W78" s="58"/>
      <c r="X78" s="58"/>
      <c r="Y78" s="19"/>
      <c r="Z78" s="58" t="s">
        <v>19</v>
      </c>
      <c r="AA78" s="58"/>
      <c r="AB78" s="58"/>
      <c r="AC78" s="58"/>
      <c r="AD78" s="159"/>
      <c r="AE78" s="10"/>
      <c r="AF78" s="10"/>
      <c r="AG78" s="0"/>
      <c r="AH78" s="0"/>
      <c r="AI78" s="0"/>
      <c r="AJ78" s="0"/>
      <c r="AK78" s="0"/>
      <c r="AL78" s="77"/>
      <c r="AM78" s="25" t="str">
        <f>IF(COUNTIF(AN78:AQ78,TRUE)&gt;1,"複数選択",IF(COUNTIF(AN78:AQ78,TRUE)=0,"未入力",""))</f>
        <v>未入力</v>
      </c>
      <c r="AN78" s="200" t="b">
        <v>0</v>
      </c>
      <c r="AO78" s="200" t="b">
        <v>0</v>
      </c>
      <c r="AP78" s="200" t="b">
        <v>0</v>
      </c>
      <c r="AQ78" s="200" t="b">
        <v>0</v>
      </c>
      <c r="AR78" s="200"/>
    </row>
    <row r="79" spans="1:68" ht="4" customHeight="1">
      <c r="A79" s="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57"/>
      <c r="AM79" s="25"/>
    </row>
    <row r="80" spans="1:68" ht="3.65" customHeight="1">
      <c r="A80" s="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57"/>
      <c r="AM80" s="25"/>
    </row>
    <row r="81" spans="1:42" ht="23.15" customHeight="1">
      <c r="A81" s="8" t="s">
        <v>2284</v>
      </c>
      <c r="B81" s="11"/>
      <c r="C81" s="11"/>
      <c r="D81" s="11"/>
      <c r="E81" s="11"/>
      <c r="F81" s="11"/>
      <c r="G81" s="11"/>
      <c r="H81" s="11"/>
      <c r="I81" s="78"/>
      <c r="J81" s="34"/>
      <c r="K81" s="58"/>
      <c r="L81" s="58"/>
      <c r="M81" s="58"/>
      <c r="N81" s="58"/>
      <c r="O81" s="58"/>
      <c r="P81" s="58"/>
      <c r="Q81" s="58"/>
      <c r="R81" s="69"/>
      <c r="S81" s="10" t="s">
        <v>1375</v>
      </c>
      <c r="T81" s="10"/>
      <c r="U81" s="10"/>
      <c r="V81" s="10"/>
      <c r="W81" s="10"/>
      <c r="X81" s="10"/>
      <c r="Y81" s="10"/>
      <c r="Z81" s="10"/>
      <c r="AA81" s="10"/>
      <c r="AB81" s="10"/>
      <c r="AC81" s="10"/>
      <c r="AD81" s="10"/>
      <c r="AE81" s="10"/>
      <c r="AF81" s="10"/>
      <c r="AG81" s="10"/>
      <c r="AH81" s="10"/>
      <c r="AI81" s="10"/>
      <c r="AJ81" s="10"/>
      <c r="AK81" s="10"/>
      <c r="AL81" s="57"/>
      <c r="AM81" s="25"/>
    </row>
    <row r="82" spans="1:42" ht="5.15" customHeight="1">
      <c r="A82" s="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57"/>
      <c r="AM82" s="25"/>
    </row>
    <row r="83" spans="1:42" ht="18" customHeight="1">
      <c r="A83" s="8" t="s">
        <v>1489</v>
      </c>
      <c r="B83" s="11"/>
      <c r="C83" s="11"/>
      <c r="D83" s="11"/>
      <c r="E83" s="11"/>
      <c r="F83" s="11"/>
      <c r="G83" s="11"/>
      <c r="H83" s="11"/>
      <c r="I83" s="11"/>
      <c r="J83" s="11"/>
      <c r="K83" s="11"/>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57"/>
      <c r="AM83" s="25"/>
    </row>
    <row r="84" spans="1:42" ht="23.15" customHeight="1">
      <c r="A84" s="6"/>
      <c r="B84" s="37" t="s">
        <v>2283</v>
      </c>
      <c r="C84" s="46"/>
      <c r="D84" s="46"/>
      <c r="E84" s="46"/>
      <c r="F84" s="46"/>
      <c r="G84" s="46"/>
      <c r="H84" s="46"/>
      <c r="I84" s="46"/>
      <c r="J84" s="37"/>
      <c r="K84" s="46"/>
      <c r="L84" s="46"/>
      <c r="M84" s="46"/>
      <c r="N84" s="46"/>
      <c r="O84" s="46"/>
      <c r="P84" s="46"/>
      <c r="Q84" s="46"/>
      <c r="R84" s="131"/>
      <c r="S84" s="141"/>
      <c r="T84" s="46"/>
      <c r="U84" s="46"/>
      <c r="V84" s="46"/>
      <c r="W84" s="46"/>
      <c r="X84" s="46"/>
      <c r="Y84" s="46"/>
      <c r="Z84" s="46"/>
      <c r="AA84" s="131"/>
      <c r="AB84" s="141"/>
      <c r="AC84" s="46"/>
      <c r="AD84" s="46"/>
      <c r="AE84" s="46"/>
      <c r="AF84" s="46"/>
      <c r="AG84" s="46"/>
      <c r="AH84" s="46"/>
      <c r="AI84" s="46"/>
      <c r="AJ84" s="83"/>
      <c r="AK84" s="44"/>
      <c r="AL84" s="79"/>
      <c r="AM84" s="25" t="str">
        <f>IF(COUNTA(K84,T84,AC84)=0,"未入力","")</f>
        <v>未入力</v>
      </c>
      <c r="AN84" s="25"/>
    </row>
    <row r="85" spans="1:42" ht="39" customHeight="1">
      <c r="A85" s="6"/>
      <c r="B85" s="34" t="s">
        <v>664</v>
      </c>
      <c r="C85" s="58"/>
      <c r="D85" s="58"/>
      <c r="E85" s="58"/>
      <c r="F85" s="58"/>
      <c r="G85" s="58"/>
      <c r="H85" s="58"/>
      <c r="I85" s="58"/>
      <c r="J85" s="37"/>
      <c r="K85" s="46"/>
      <c r="L85" s="46"/>
      <c r="M85" s="46"/>
      <c r="N85" s="46"/>
      <c r="O85" s="46"/>
      <c r="P85" s="46"/>
      <c r="Q85" s="46"/>
      <c r="R85" s="131"/>
      <c r="S85" s="141"/>
      <c r="T85" s="46"/>
      <c r="U85" s="46"/>
      <c r="V85" s="46"/>
      <c r="W85" s="46"/>
      <c r="X85" s="46"/>
      <c r="Y85" s="46"/>
      <c r="Z85" s="46"/>
      <c r="AA85" s="131"/>
      <c r="AB85" s="141"/>
      <c r="AC85" s="46"/>
      <c r="AD85" s="46"/>
      <c r="AE85" s="46"/>
      <c r="AF85" s="46"/>
      <c r="AG85" s="46"/>
      <c r="AH85" s="46"/>
      <c r="AI85" s="46"/>
      <c r="AJ85" s="83"/>
      <c r="AK85" s="44"/>
      <c r="AL85" s="79"/>
      <c r="AM85" s="25"/>
      <c r="AN85" s="25"/>
    </row>
    <row r="86" spans="1:42" ht="23.15" customHeight="1">
      <c r="A86" s="6"/>
      <c r="B86" s="20" t="s">
        <v>717</v>
      </c>
      <c r="C86" s="30"/>
      <c r="D86" s="30"/>
      <c r="E86" s="30"/>
      <c r="F86" s="30"/>
      <c r="G86" s="30"/>
      <c r="H86" s="30"/>
      <c r="I86" s="30"/>
      <c r="J86" s="37"/>
      <c r="K86" s="46"/>
      <c r="L86" s="46"/>
      <c r="M86" s="46"/>
      <c r="N86" s="46"/>
      <c r="O86" s="46"/>
      <c r="P86" s="46"/>
      <c r="Q86" s="46"/>
      <c r="R86" s="131"/>
      <c r="S86" s="141"/>
      <c r="T86" s="46"/>
      <c r="U86" s="46"/>
      <c r="V86" s="46"/>
      <c r="W86" s="46"/>
      <c r="X86" s="46"/>
      <c r="Y86" s="46"/>
      <c r="Z86" s="46"/>
      <c r="AA86" s="131"/>
      <c r="AB86" s="141"/>
      <c r="AC86" s="46"/>
      <c r="AD86" s="46"/>
      <c r="AE86" s="46"/>
      <c r="AF86" s="46"/>
      <c r="AG86" s="46"/>
      <c r="AH86" s="46"/>
      <c r="AI86" s="46"/>
      <c r="AJ86" s="83"/>
      <c r="AK86" s="44"/>
      <c r="AL86" s="79"/>
      <c r="AM86" s="25" t="e">
        <f>#REF!&amp;#REF!&amp;#REF!</f>
        <v>#REF!</v>
      </c>
      <c r="AN86" s="200" t="b">
        <v>0</v>
      </c>
      <c r="AO86" s="200" t="b">
        <v>0</v>
      </c>
      <c r="AP86" s="200" t="b">
        <v>0</v>
      </c>
    </row>
    <row r="87" spans="1:42" ht="17.149999999999999" customHeight="1">
      <c r="A87" s="6"/>
      <c r="B87" s="22"/>
      <c r="C87" s="48"/>
      <c r="D87" s="48"/>
      <c r="E87" s="48"/>
      <c r="F87" s="48"/>
      <c r="G87" s="48"/>
      <c r="H87" s="48"/>
      <c r="I87" s="48"/>
      <c r="J87" s="49" t="s">
        <v>2313</v>
      </c>
      <c r="K87" s="63"/>
      <c r="L87" s="63"/>
      <c r="M87" s="63"/>
      <c r="N87" s="63"/>
      <c r="O87" s="63"/>
      <c r="P87" s="63"/>
      <c r="Q87" s="63"/>
      <c r="R87" s="132"/>
      <c r="S87" s="142" t="s">
        <v>2313</v>
      </c>
      <c r="T87" s="63"/>
      <c r="U87" s="63"/>
      <c r="V87" s="63"/>
      <c r="W87" s="63"/>
      <c r="X87" s="63"/>
      <c r="Y87" s="63"/>
      <c r="Z87" s="63"/>
      <c r="AA87" s="132"/>
      <c r="AB87" s="142" t="s">
        <v>2313</v>
      </c>
      <c r="AC87" s="63"/>
      <c r="AD87" s="63"/>
      <c r="AE87" s="63"/>
      <c r="AF87" s="63"/>
      <c r="AG87" s="63"/>
      <c r="AH87" s="63"/>
      <c r="AI87" s="63"/>
      <c r="AJ87" s="169"/>
      <c r="AK87" s="186"/>
      <c r="AL87" s="79"/>
      <c r="AM87" s="78"/>
      <c r="AN87" s="201"/>
      <c r="AO87" s="201"/>
      <c r="AP87" s="200"/>
    </row>
    <row r="88" spans="1:42" ht="20.149999999999999" customHeight="1">
      <c r="A88" s="6"/>
      <c r="B88" s="38" t="s">
        <v>27</v>
      </c>
      <c r="C88" s="60"/>
      <c r="D88" s="60"/>
      <c r="E88" s="60"/>
      <c r="F88" s="60"/>
      <c r="G88" s="60"/>
      <c r="H88" s="60"/>
      <c r="I88" s="60"/>
      <c r="J88" s="15"/>
      <c r="K88" s="33"/>
      <c r="L88" s="33"/>
      <c r="M88" s="33"/>
      <c r="N88" s="33"/>
      <c r="O88" s="33"/>
      <c r="P88" s="33"/>
      <c r="Q88" s="33"/>
      <c r="R88" s="133"/>
      <c r="S88" s="143"/>
      <c r="T88" s="33"/>
      <c r="U88" s="33"/>
      <c r="V88" s="33"/>
      <c r="W88" s="33"/>
      <c r="X88" s="33"/>
      <c r="Y88" s="33"/>
      <c r="Z88" s="33"/>
      <c r="AA88" s="133"/>
      <c r="AB88" s="143"/>
      <c r="AC88" s="33"/>
      <c r="AD88" s="33"/>
      <c r="AE88" s="33"/>
      <c r="AF88" s="33"/>
      <c r="AG88" s="33"/>
      <c r="AH88" s="33"/>
      <c r="AI88" s="33"/>
      <c r="AJ88" s="183"/>
      <c r="AK88" s="11"/>
      <c r="AL88" s="78"/>
      <c r="AM88" s="197"/>
      <c r="AN88" s="201" t="b">
        <v>0</v>
      </c>
      <c r="AO88" s="201" t="b">
        <v>0</v>
      </c>
      <c r="AP88" s="200" t="b">
        <v>0</v>
      </c>
    </row>
    <row r="89" spans="1:42" ht="16" customHeight="1">
      <c r="A89" s="6"/>
      <c r="B89" s="39"/>
      <c r="C89" s="61"/>
      <c r="D89" s="61"/>
      <c r="E89" s="61"/>
      <c r="F89" s="61"/>
      <c r="G89" s="61"/>
      <c r="H89" s="61"/>
      <c r="I89" s="61"/>
      <c r="J89" s="94"/>
      <c r="K89" s="13"/>
      <c r="L89" s="13"/>
      <c r="M89" s="13"/>
      <c r="N89" s="13"/>
      <c r="O89" s="13"/>
      <c r="P89" s="13"/>
      <c r="Q89" s="13"/>
      <c r="R89" s="134"/>
      <c r="S89" s="144"/>
      <c r="T89" s="13"/>
      <c r="U89" s="13"/>
      <c r="V89" s="13"/>
      <c r="W89" s="13"/>
      <c r="X89" s="13"/>
      <c r="Y89" s="13"/>
      <c r="Z89" s="13"/>
      <c r="AA89" s="134"/>
      <c r="AB89" s="144"/>
      <c r="AC89" s="13"/>
      <c r="AD89" s="13"/>
      <c r="AE89" s="13"/>
      <c r="AF89" s="13"/>
      <c r="AG89" s="13"/>
      <c r="AH89" s="13"/>
      <c r="AI89" s="13"/>
      <c r="AJ89" s="184"/>
      <c r="AK89" s="61"/>
      <c r="AL89" s="189"/>
      <c r="AM89" s="197"/>
      <c r="AN89" s="201" t="b">
        <v>0</v>
      </c>
      <c r="AO89" s="201" t="b">
        <v>0</v>
      </c>
      <c r="AP89" s="200" t="b">
        <v>0</v>
      </c>
    </row>
    <row r="90" spans="1:42" ht="23.15" customHeight="1">
      <c r="A90" s="6"/>
      <c r="B90" s="35" t="s">
        <v>2314</v>
      </c>
      <c r="C90" s="59"/>
      <c r="D90" s="59"/>
      <c r="E90" s="59"/>
      <c r="F90" s="59"/>
      <c r="G90" s="59"/>
      <c r="H90" s="59"/>
      <c r="I90" s="59"/>
      <c r="J90" s="87"/>
      <c r="K90" s="104"/>
      <c r="L90" s="104"/>
      <c r="M90" s="104"/>
      <c r="N90" s="104"/>
      <c r="O90" s="104"/>
      <c r="P90" s="112" t="s">
        <v>116</v>
      </c>
      <c r="Q90" s="112"/>
      <c r="R90" s="135"/>
      <c r="S90" s="129"/>
      <c r="T90" s="104"/>
      <c r="U90" s="104"/>
      <c r="V90" s="104"/>
      <c r="W90" s="104"/>
      <c r="X90" s="104"/>
      <c r="Y90" s="112" t="s">
        <v>116</v>
      </c>
      <c r="Z90" s="112"/>
      <c r="AA90" s="135"/>
      <c r="AB90" s="129"/>
      <c r="AC90" s="104"/>
      <c r="AD90" s="104"/>
      <c r="AE90" s="104"/>
      <c r="AF90" s="104"/>
      <c r="AG90" s="104"/>
      <c r="AH90" s="112" t="s">
        <v>116</v>
      </c>
      <c r="AI90" s="112"/>
      <c r="AJ90" s="159"/>
      <c r="AK90" s="10"/>
      <c r="AL90" s="57"/>
      <c r="AM90" s="25" t="e">
        <f>#REF!</f>
        <v>#REF!</v>
      </c>
    </row>
    <row r="91" spans="1:42" ht="12" customHeight="1">
      <c r="A91" s="6"/>
      <c r="B91" s="20" t="s">
        <v>2315</v>
      </c>
      <c r="C91" s="47"/>
      <c r="D91" s="47"/>
      <c r="E91" s="47"/>
      <c r="F91" s="47"/>
      <c r="G91" s="47"/>
      <c r="H91" s="47"/>
      <c r="I91" s="47"/>
      <c r="J91" s="18"/>
      <c r="K91" s="23"/>
      <c r="L91" s="23"/>
      <c r="M91" s="23"/>
      <c r="N91" s="23"/>
      <c r="O91" s="23"/>
      <c r="P91" s="23"/>
      <c r="Q91" s="23"/>
      <c r="R91" s="136"/>
      <c r="S91" s="145"/>
      <c r="T91" s="108"/>
      <c r="U91" s="108"/>
      <c r="V91" s="108"/>
      <c r="W91" s="108"/>
      <c r="X91" s="108"/>
      <c r="Y91" s="23"/>
      <c r="Z91" s="23"/>
      <c r="AA91" s="136"/>
      <c r="AB91" s="145"/>
      <c r="AC91" s="23"/>
      <c r="AD91" s="23"/>
      <c r="AE91" s="23"/>
      <c r="AF91" s="23"/>
      <c r="AG91" s="23"/>
      <c r="AH91" s="23"/>
      <c r="AI91" s="23"/>
      <c r="AJ91" s="148"/>
      <c r="AK91" s="10"/>
      <c r="AL91" s="57"/>
      <c r="AM91" s="25"/>
    </row>
    <row r="92" spans="1:42" ht="19" customHeight="1">
      <c r="A92" s="6"/>
      <c r="B92" s="36"/>
      <c r="C92" s="45"/>
      <c r="D92" s="45"/>
      <c r="E92" s="45"/>
      <c r="F92" s="45"/>
      <c r="G92" s="45"/>
      <c r="H92" s="45"/>
      <c r="I92" s="45"/>
      <c r="J92" s="9"/>
      <c r="K92" s="105"/>
      <c r="L92" s="105"/>
      <c r="M92" s="105"/>
      <c r="N92" s="105"/>
      <c r="O92" s="105"/>
      <c r="P92" s="13" t="s">
        <v>33</v>
      </c>
      <c r="Q92" s="13"/>
      <c r="R92" s="137"/>
      <c r="S92" s="146"/>
      <c r="T92" s="153"/>
      <c r="U92" s="153"/>
      <c r="V92" s="153"/>
      <c r="W92" s="153"/>
      <c r="X92" s="153"/>
      <c r="Y92" s="13" t="s">
        <v>33</v>
      </c>
      <c r="Z92" s="13"/>
      <c r="AA92" s="137"/>
      <c r="AB92" s="146"/>
      <c r="AC92" s="105"/>
      <c r="AD92" s="105"/>
      <c r="AE92" s="105"/>
      <c r="AF92" s="105"/>
      <c r="AG92" s="105"/>
      <c r="AH92" s="13" t="s">
        <v>33</v>
      </c>
      <c r="AI92" s="13"/>
      <c r="AJ92" s="149"/>
      <c r="AK92" s="10"/>
      <c r="AL92" s="57"/>
      <c r="AM92" s="25" t="e">
        <f>#REF!</f>
        <v>#REF!</v>
      </c>
    </row>
    <row r="93" spans="1:42" ht="8.5" hidden="1" customHeight="1">
      <c r="A93" s="6"/>
      <c r="B93" s="40"/>
      <c r="C93" s="40"/>
      <c r="D93" s="40"/>
      <c r="E93" s="40"/>
      <c r="F93" s="40"/>
      <c r="G93" s="40"/>
      <c r="H93" s="40"/>
      <c r="I93" s="37"/>
      <c r="J93" s="6"/>
      <c r="K93" s="106"/>
      <c r="L93" s="106"/>
      <c r="M93" s="106"/>
      <c r="N93" s="106"/>
      <c r="O93" s="17"/>
      <c r="P93" s="17"/>
      <c r="Q93" s="10"/>
      <c r="R93" s="138"/>
      <c r="S93" s="147"/>
      <c r="T93" s="106"/>
      <c r="U93" s="106"/>
      <c r="V93" s="106"/>
      <c r="W93" s="106"/>
      <c r="X93" s="17"/>
      <c r="Y93" s="17"/>
      <c r="Z93" s="10"/>
      <c r="AA93" s="138"/>
      <c r="AB93" s="147"/>
      <c r="AC93" s="106"/>
      <c r="AD93" s="106"/>
      <c r="AE93" s="106"/>
      <c r="AF93" s="106"/>
      <c r="AG93" s="17"/>
      <c r="AH93" s="17"/>
      <c r="AI93" s="10"/>
      <c r="AJ93" s="57"/>
      <c r="AK93" s="10"/>
      <c r="AL93" s="57"/>
      <c r="AM93" s="25"/>
    </row>
    <row r="94" spans="1:42" ht="23" customHeight="1">
      <c r="A94" s="6"/>
      <c r="B94" s="20" t="s">
        <v>71</v>
      </c>
      <c r="C94" s="47"/>
      <c r="D94" s="47"/>
      <c r="E94" s="47"/>
      <c r="F94" s="47"/>
      <c r="G94" s="47"/>
      <c r="H94" s="47"/>
      <c r="I94" s="75"/>
      <c r="J94" s="95" t="s">
        <v>1659</v>
      </c>
      <c r="K94" s="107" t="s">
        <v>2306</v>
      </c>
      <c r="L94" s="114"/>
      <c r="M94" s="118"/>
      <c r="N94" s="123"/>
      <c r="O94" s="123"/>
      <c r="P94" s="123"/>
      <c r="Q94" s="123"/>
      <c r="R94" s="139"/>
      <c r="S94" s="148" t="s">
        <v>1659</v>
      </c>
      <c r="T94" s="107" t="s">
        <v>2306</v>
      </c>
      <c r="U94" s="114"/>
      <c r="V94" s="118"/>
      <c r="W94" s="156"/>
      <c r="X94" s="123"/>
      <c r="Y94" s="123"/>
      <c r="Z94" s="123"/>
      <c r="AA94" s="139"/>
      <c r="AB94" s="148" t="s">
        <v>1659</v>
      </c>
      <c r="AC94" s="107" t="s">
        <v>2306</v>
      </c>
      <c r="AD94" s="114"/>
      <c r="AE94" s="118"/>
      <c r="AF94" s="156"/>
      <c r="AG94" s="123"/>
      <c r="AH94" s="123"/>
      <c r="AI94" s="123"/>
      <c r="AJ94" s="185"/>
      <c r="AK94" s="10"/>
      <c r="AL94" s="57"/>
      <c r="AM94" s="25"/>
    </row>
    <row r="95" spans="1:42" ht="23" customHeight="1">
      <c r="A95" s="6"/>
      <c r="B95" s="41"/>
      <c r="C95" s="44"/>
      <c r="D95" s="44"/>
      <c r="E95" s="44"/>
      <c r="F95" s="44"/>
      <c r="G95" s="44"/>
      <c r="H95" s="44"/>
      <c r="I95" s="79"/>
      <c r="J95" s="96"/>
      <c r="K95" s="107" t="s">
        <v>1691</v>
      </c>
      <c r="L95" s="114"/>
      <c r="M95" s="118"/>
      <c r="N95" s="123"/>
      <c r="O95" s="123"/>
      <c r="P95" s="123"/>
      <c r="Q95" s="123"/>
      <c r="R95" s="135" t="s">
        <v>33</v>
      </c>
      <c r="S95" s="149"/>
      <c r="T95" s="107" t="s">
        <v>1691</v>
      </c>
      <c r="U95" s="114"/>
      <c r="V95" s="114"/>
      <c r="W95" s="98"/>
      <c r="X95" s="112"/>
      <c r="Y95" s="112"/>
      <c r="Z95" s="112"/>
      <c r="AA95" s="135" t="s">
        <v>33</v>
      </c>
      <c r="AB95" s="149"/>
      <c r="AC95" s="107" t="s">
        <v>1691</v>
      </c>
      <c r="AD95" s="114"/>
      <c r="AE95" s="114"/>
      <c r="AF95" s="98"/>
      <c r="AG95" s="112"/>
      <c r="AH95" s="112"/>
      <c r="AI95" s="112"/>
      <c r="AJ95" s="159" t="s">
        <v>33</v>
      </c>
      <c r="AK95" s="10"/>
      <c r="AL95" s="57"/>
      <c r="AM95" s="25"/>
    </row>
    <row r="96" spans="1:42" ht="23" customHeight="1">
      <c r="A96" s="6"/>
      <c r="B96" s="41"/>
      <c r="C96" s="44"/>
      <c r="D96" s="44"/>
      <c r="E96" s="44"/>
      <c r="F96" s="44"/>
      <c r="G96" s="44"/>
      <c r="H96" s="44"/>
      <c r="I96" s="79"/>
      <c r="J96" s="95" t="s">
        <v>2304</v>
      </c>
      <c r="K96" s="107" t="s">
        <v>2306</v>
      </c>
      <c r="L96" s="114"/>
      <c r="M96" s="118"/>
      <c r="N96" s="123"/>
      <c r="O96" s="123"/>
      <c r="P96" s="123"/>
      <c r="Q96" s="123"/>
      <c r="R96" s="139"/>
      <c r="S96" s="148" t="s">
        <v>2304</v>
      </c>
      <c r="T96" s="107" t="s">
        <v>2306</v>
      </c>
      <c r="U96" s="114"/>
      <c r="V96" s="118"/>
      <c r="W96" s="156"/>
      <c r="X96" s="123"/>
      <c r="Y96" s="123"/>
      <c r="Z96" s="123"/>
      <c r="AA96" s="139"/>
      <c r="AB96" s="148" t="s">
        <v>2304</v>
      </c>
      <c r="AC96" s="107" t="s">
        <v>2306</v>
      </c>
      <c r="AD96" s="114"/>
      <c r="AE96" s="118"/>
      <c r="AF96" s="156"/>
      <c r="AG96" s="123"/>
      <c r="AH96" s="123"/>
      <c r="AI96" s="123"/>
      <c r="AJ96" s="185"/>
      <c r="AK96" s="10"/>
      <c r="AL96" s="57"/>
      <c r="AM96" s="25"/>
    </row>
    <row r="97" spans="1:42" ht="23" customHeight="1">
      <c r="A97" s="6"/>
      <c r="B97" s="41"/>
      <c r="C97" s="44"/>
      <c r="D97" s="44"/>
      <c r="E97" s="44"/>
      <c r="F97" s="44"/>
      <c r="G97" s="44"/>
      <c r="H97" s="44"/>
      <c r="I97" s="79"/>
      <c r="J97" s="96"/>
      <c r="K97" s="107" t="s">
        <v>1691</v>
      </c>
      <c r="L97" s="114"/>
      <c r="M97" s="118"/>
      <c r="N97" s="123"/>
      <c r="O97" s="123"/>
      <c r="P97" s="123"/>
      <c r="Q97" s="123"/>
      <c r="R97" s="135" t="s">
        <v>33</v>
      </c>
      <c r="S97" s="149"/>
      <c r="T97" s="107" t="s">
        <v>1691</v>
      </c>
      <c r="U97" s="114"/>
      <c r="V97" s="114"/>
      <c r="W97" s="98"/>
      <c r="X97" s="112"/>
      <c r="Y97" s="112"/>
      <c r="Z97" s="112"/>
      <c r="AA97" s="135" t="s">
        <v>33</v>
      </c>
      <c r="AB97" s="149"/>
      <c r="AC97" s="107" t="s">
        <v>1691</v>
      </c>
      <c r="AD97" s="114"/>
      <c r="AE97" s="114"/>
      <c r="AF97" s="98"/>
      <c r="AG97" s="112"/>
      <c r="AH97" s="112"/>
      <c r="AI97" s="112"/>
      <c r="AJ97" s="159" t="s">
        <v>33</v>
      </c>
      <c r="AK97" s="10"/>
      <c r="AL97" s="57"/>
      <c r="AM97" s="25"/>
    </row>
    <row r="98" spans="1:42" ht="23" customHeight="1">
      <c r="A98" s="6"/>
      <c r="B98" s="41"/>
      <c r="C98" s="44"/>
      <c r="D98" s="44"/>
      <c r="E98" s="44"/>
      <c r="F98" s="44"/>
      <c r="G98" s="44"/>
      <c r="H98" s="44"/>
      <c r="I98" s="79"/>
      <c r="J98" s="18" t="s">
        <v>2305</v>
      </c>
      <c r="K98" s="107" t="s">
        <v>2306</v>
      </c>
      <c r="L98" s="114"/>
      <c r="M98" s="118"/>
      <c r="N98" s="123"/>
      <c r="O98" s="123"/>
      <c r="P98" s="123"/>
      <c r="Q98" s="123"/>
      <c r="R98" s="139"/>
      <c r="S98" s="23" t="s">
        <v>2305</v>
      </c>
      <c r="T98" s="107" t="s">
        <v>2306</v>
      </c>
      <c r="U98" s="114"/>
      <c r="V98" s="118"/>
      <c r="W98" s="156"/>
      <c r="X98" s="123"/>
      <c r="Y98" s="123"/>
      <c r="Z98" s="123"/>
      <c r="AA98" s="139"/>
      <c r="AB98" s="23" t="s">
        <v>2305</v>
      </c>
      <c r="AC98" s="107" t="s">
        <v>2306</v>
      </c>
      <c r="AD98" s="114"/>
      <c r="AE98" s="118"/>
      <c r="AF98" s="156"/>
      <c r="AG98" s="123"/>
      <c r="AH98" s="123"/>
      <c r="AI98" s="123"/>
      <c r="AJ98" s="185"/>
      <c r="AK98" s="10"/>
      <c r="AL98" s="57"/>
      <c r="AM98" s="25"/>
    </row>
    <row r="99" spans="1:42" ht="23" customHeight="1">
      <c r="A99" s="6"/>
      <c r="B99" s="36"/>
      <c r="C99" s="45"/>
      <c r="D99" s="45"/>
      <c r="E99" s="45"/>
      <c r="F99" s="45"/>
      <c r="G99" s="45"/>
      <c r="H99" s="45"/>
      <c r="I99" s="76"/>
      <c r="J99" s="9"/>
      <c r="K99" s="107" t="s">
        <v>1691</v>
      </c>
      <c r="L99" s="114"/>
      <c r="M99" s="118"/>
      <c r="N99" s="112"/>
      <c r="O99" s="112"/>
      <c r="P99" s="112"/>
      <c r="Q99" s="112"/>
      <c r="R99" s="135" t="s">
        <v>33</v>
      </c>
      <c r="S99" s="32"/>
      <c r="T99" s="107" t="s">
        <v>1691</v>
      </c>
      <c r="U99" s="114"/>
      <c r="V99" s="114"/>
      <c r="W99" s="98"/>
      <c r="X99" s="112"/>
      <c r="Y99" s="112"/>
      <c r="Z99" s="112"/>
      <c r="AA99" s="135" t="s">
        <v>33</v>
      </c>
      <c r="AB99" s="32"/>
      <c r="AC99" s="107" t="s">
        <v>1691</v>
      </c>
      <c r="AD99" s="114"/>
      <c r="AE99" s="114"/>
      <c r="AF99" s="98"/>
      <c r="AG99" s="112"/>
      <c r="AH99" s="112"/>
      <c r="AI99" s="112"/>
      <c r="AJ99" s="159" t="s">
        <v>33</v>
      </c>
      <c r="AK99" s="10"/>
      <c r="AL99" s="57"/>
      <c r="AM99" s="25"/>
    </row>
    <row r="100" spans="1:42" ht="23" customHeight="1">
      <c r="A100" s="6"/>
      <c r="B100" s="42" t="s">
        <v>1148</v>
      </c>
      <c r="C100" s="60"/>
      <c r="D100" s="60"/>
      <c r="E100" s="60"/>
      <c r="F100" s="60"/>
      <c r="G100" s="60"/>
      <c r="H100" s="60"/>
      <c r="I100" s="60"/>
      <c r="J100" s="87"/>
      <c r="K100" s="104"/>
      <c r="L100" s="104"/>
      <c r="M100" s="104"/>
      <c r="N100" s="104"/>
      <c r="O100" s="104"/>
      <c r="P100" s="112" t="s">
        <v>164</v>
      </c>
      <c r="Q100" s="112"/>
      <c r="R100" s="135"/>
      <c r="S100" s="129"/>
      <c r="T100" s="104"/>
      <c r="U100" s="104"/>
      <c r="V100" s="104"/>
      <c r="W100" s="104"/>
      <c r="X100" s="104"/>
      <c r="Y100" s="112" t="s">
        <v>164</v>
      </c>
      <c r="Z100" s="112"/>
      <c r="AA100" s="135"/>
      <c r="AB100" s="129"/>
      <c r="AC100" s="104"/>
      <c r="AD100" s="104"/>
      <c r="AE100" s="104"/>
      <c r="AF100" s="104"/>
      <c r="AG100" s="104"/>
      <c r="AH100" s="112" t="s">
        <v>164</v>
      </c>
      <c r="AI100" s="112"/>
      <c r="AJ100" s="159"/>
      <c r="AK100" s="10"/>
      <c r="AL100" s="57"/>
      <c r="AM100" s="25" t="e">
        <f>#REF!</f>
        <v>#REF!</v>
      </c>
      <c r="AN100" s="1" t="e">
        <f>L100/L92*10</f>
        <v>#DIV/0!</v>
      </c>
      <c r="AO100" s="1" t="e">
        <f>U100/U91*10</f>
        <v>#DIV/0!</v>
      </c>
      <c r="AP100" s="1" t="e">
        <f>AD100/AD92*10</f>
        <v>#DIV/0!</v>
      </c>
    </row>
    <row r="101" spans="1:42" ht="8.5" hidden="1" customHeight="1">
      <c r="A101" s="6"/>
      <c r="B101" s="39"/>
      <c r="C101" s="61"/>
      <c r="D101" s="61"/>
      <c r="E101" s="61"/>
      <c r="F101" s="61"/>
      <c r="G101" s="61"/>
      <c r="H101" s="61"/>
      <c r="I101" s="61"/>
      <c r="J101" s="6"/>
      <c r="K101" s="108"/>
      <c r="L101" s="108"/>
      <c r="M101" s="108"/>
      <c r="N101" s="108"/>
      <c r="O101" s="17"/>
      <c r="P101" s="17"/>
      <c r="Q101" s="10"/>
      <c r="R101" s="138"/>
      <c r="S101" s="147"/>
      <c r="T101" s="108"/>
      <c r="U101" s="108"/>
      <c r="V101" s="108"/>
      <c r="W101" s="108"/>
      <c r="X101" s="17"/>
      <c r="Y101" s="17"/>
      <c r="Z101" s="10"/>
      <c r="AA101" s="138"/>
      <c r="AB101" s="147"/>
      <c r="AC101" s="108"/>
      <c r="AD101" s="108"/>
      <c r="AE101" s="108"/>
      <c r="AF101" s="108"/>
      <c r="AG101" s="17"/>
      <c r="AH101" s="17"/>
      <c r="AI101" s="10"/>
      <c r="AJ101" s="57"/>
      <c r="AK101" s="10"/>
      <c r="AL101" s="57"/>
      <c r="AM101" s="25"/>
    </row>
    <row r="102" spans="1:42" ht="17.5" customHeight="1">
      <c r="A102" s="6"/>
      <c r="B102" s="43"/>
      <c r="C102" s="62"/>
      <c r="D102" s="62"/>
      <c r="E102" s="62"/>
      <c r="F102" s="62"/>
      <c r="G102" s="62"/>
      <c r="H102" s="62"/>
      <c r="I102" s="62"/>
      <c r="J102" s="9"/>
      <c r="K102" s="105"/>
      <c r="L102" s="0"/>
      <c r="M102" s="105"/>
      <c r="N102" s="124" t="s">
        <v>2285</v>
      </c>
      <c r="O102" s="13"/>
      <c r="P102" s="13"/>
      <c r="Q102" s="32"/>
      <c r="R102" s="137"/>
      <c r="S102" s="146"/>
      <c r="T102" s="105"/>
      <c r="V102" s="105"/>
      <c r="W102" s="124" t="s">
        <v>2285</v>
      </c>
      <c r="X102" s="13"/>
      <c r="Y102" s="13"/>
      <c r="Z102" s="32"/>
      <c r="AA102" s="137"/>
      <c r="AB102" s="146"/>
      <c r="AC102" s="105"/>
      <c r="AD102" s="0"/>
      <c r="AE102" s="105"/>
      <c r="AF102" s="124" t="s">
        <v>2285</v>
      </c>
      <c r="AG102" s="13"/>
      <c r="AH102" s="13"/>
      <c r="AI102" s="32"/>
      <c r="AJ102" s="149"/>
      <c r="AK102" s="10"/>
      <c r="AL102" s="57"/>
      <c r="AM102" s="25"/>
    </row>
    <row r="103" spans="1:42" ht="11.5" customHeight="1">
      <c r="A103" s="6"/>
      <c r="B103" s="20" t="s">
        <v>987</v>
      </c>
      <c r="C103" s="47"/>
      <c r="D103" s="47"/>
      <c r="E103" s="47"/>
      <c r="F103" s="47"/>
      <c r="G103" s="47"/>
      <c r="H103" s="47"/>
      <c r="I103" s="47"/>
      <c r="J103" s="18"/>
      <c r="K103" s="109"/>
      <c r="L103" s="109"/>
      <c r="M103" s="109"/>
      <c r="N103" s="109"/>
      <c r="O103" s="109"/>
      <c r="P103" s="109"/>
      <c r="Q103" s="23"/>
      <c r="R103" s="136"/>
      <c r="S103" s="145"/>
      <c r="T103" s="109"/>
      <c r="U103" s="109"/>
      <c r="V103" s="109"/>
      <c r="W103" s="109"/>
      <c r="X103" s="109"/>
      <c r="Y103" s="109"/>
      <c r="Z103" s="23"/>
      <c r="AA103" s="136"/>
      <c r="AB103" s="145"/>
      <c r="AC103" s="109"/>
      <c r="AD103" s="109"/>
      <c r="AE103" s="109"/>
      <c r="AF103" s="109"/>
      <c r="AG103" s="109"/>
      <c r="AH103" s="109"/>
      <c r="AI103" s="23"/>
      <c r="AJ103" s="148"/>
      <c r="AK103" s="10"/>
      <c r="AL103" s="57"/>
      <c r="AM103" s="25" t="e">
        <f>#REF!</f>
        <v>#REF!</v>
      </c>
    </row>
    <row r="104" spans="1:42" ht="19" customHeight="1">
      <c r="A104" s="6"/>
      <c r="B104" s="36"/>
      <c r="C104" s="45"/>
      <c r="D104" s="45"/>
      <c r="E104" s="45"/>
      <c r="F104" s="45"/>
      <c r="G104" s="45"/>
      <c r="H104" s="45"/>
      <c r="I104" s="45"/>
      <c r="J104" s="9"/>
      <c r="K104" s="105"/>
      <c r="L104" s="105"/>
      <c r="M104" s="105"/>
      <c r="N104" s="105"/>
      <c r="O104" s="105"/>
      <c r="P104" s="105" t="s">
        <v>2186</v>
      </c>
      <c r="Q104" s="105"/>
      <c r="R104" s="137"/>
      <c r="S104" s="146"/>
      <c r="T104" s="105"/>
      <c r="U104" s="105"/>
      <c r="V104" s="105"/>
      <c r="W104" s="105"/>
      <c r="X104" s="105"/>
      <c r="Y104" s="105" t="s">
        <v>2186</v>
      </c>
      <c r="Z104" s="105"/>
      <c r="AA104" s="137"/>
      <c r="AB104" s="146"/>
      <c r="AC104" s="105"/>
      <c r="AD104" s="105"/>
      <c r="AE104" s="105"/>
      <c r="AF104" s="105"/>
      <c r="AG104" s="105"/>
      <c r="AH104" s="105" t="s">
        <v>2186</v>
      </c>
      <c r="AI104" s="105"/>
      <c r="AJ104" s="149"/>
      <c r="AK104" s="10"/>
      <c r="AL104" s="57"/>
      <c r="AM104" s="25"/>
    </row>
    <row r="105" spans="1:42" ht="12" customHeight="1">
      <c r="A105" s="6"/>
      <c r="B105" s="20" t="s">
        <v>2316</v>
      </c>
      <c r="C105" s="47"/>
      <c r="D105" s="47"/>
      <c r="E105" s="47"/>
      <c r="F105" s="47"/>
      <c r="G105" s="47"/>
      <c r="H105" s="47"/>
      <c r="I105" s="47"/>
      <c r="J105" s="18"/>
      <c r="K105" s="110"/>
      <c r="L105" s="110"/>
      <c r="M105" s="110"/>
      <c r="N105" s="110"/>
      <c r="O105" s="110"/>
      <c r="P105" s="110"/>
      <c r="Q105" s="23"/>
      <c r="R105" s="136"/>
      <c r="S105" s="145"/>
      <c r="T105" s="110"/>
      <c r="U105" s="110"/>
      <c r="V105" s="110"/>
      <c r="W105" s="110"/>
      <c r="X105" s="110"/>
      <c r="Y105" s="110"/>
      <c r="Z105" s="23"/>
      <c r="AA105" s="136"/>
      <c r="AB105" s="145"/>
      <c r="AC105" s="110"/>
      <c r="AD105" s="110"/>
      <c r="AE105" s="110"/>
      <c r="AF105" s="110"/>
      <c r="AG105" s="110"/>
      <c r="AH105" s="110"/>
      <c r="AI105" s="23"/>
      <c r="AJ105" s="148"/>
      <c r="AK105" s="10"/>
      <c r="AL105" s="57"/>
      <c r="AM105" s="25" t="e">
        <f>#REF!</f>
        <v>#REF!</v>
      </c>
    </row>
    <row r="106" spans="1:42" ht="19" customHeight="1">
      <c r="A106" s="6"/>
      <c r="B106" s="36"/>
      <c r="C106" s="45"/>
      <c r="D106" s="45"/>
      <c r="E106" s="45"/>
      <c r="F106" s="45"/>
      <c r="G106" s="45"/>
      <c r="H106" s="45"/>
      <c r="I106" s="45"/>
      <c r="J106" s="9"/>
      <c r="K106" s="32" t="s">
        <v>1542</v>
      </c>
      <c r="L106" s="32"/>
      <c r="M106" s="105"/>
      <c r="N106" s="105"/>
      <c r="O106" s="105"/>
      <c r="P106" s="105" t="s">
        <v>2186</v>
      </c>
      <c r="Q106" s="105"/>
      <c r="R106" s="137"/>
      <c r="S106" s="146"/>
      <c r="T106" s="32" t="s">
        <v>1542</v>
      </c>
      <c r="U106" s="32"/>
      <c r="V106" s="105"/>
      <c r="W106" s="105"/>
      <c r="X106" s="105"/>
      <c r="Y106" s="105" t="s">
        <v>2186</v>
      </c>
      <c r="Z106" s="105"/>
      <c r="AA106" s="137"/>
      <c r="AB106" s="146"/>
      <c r="AC106" s="32" t="s">
        <v>1542</v>
      </c>
      <c r="AD106" s="32"/>
      <c r="AE106" s="105"/>
      <c r="AF106" s="105"/>
      <c r="AG106" s="105"/>
      <c r="AH106" s="105" t="s">
        <v>2186</v>
      </c>
      <c r="AI106" s="105"/>
      <c r="AJ106" s="149"/>
      <c r="AK106" s="10"/>
      <c r="AL106" s="57"/>
      <c r="AM106" s="25"/>
    </row>
    <row r="107" spans="1:42" ht="4" customHeight="1">
      <c r="A107" s="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57"/>
      <c r="AM107" s="25"/>
    </row>
    <row r="108" spans="1:42" ht="4" customHeight="1">
      <c r="A108" s="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57"/>
      <c r="AM108" s="25"/>
    </row>
    <row r="109" spans="1:42" ht="23" customHeight="1">
      <c r="A109" s="16" t="s">
        <v>2204</v>
      </c>
      <c r="B109" s="17"/>
      <c r="C109" s="17"/>
      <c r="D109" s="17"/>
      <c r="E109" s="17"/>
      <c r="F109" s="17"/>
      <c r="G109" s="17"/>
      <c r="H109" s="17"/>
      <c r="I109" s="17"/>
      <c r="J109" s="17"/>
      <c r="K109" s="17"/>
      <c r="L109" s="17"/>
      <c r="M109" s="17"/>
      <c r="N109" s="17"/>
      <c r="O109" s="17"/>
      <c r="P109" s="0"/>
      <c r="R109" s="140"/>
      <c r="S109" s="150"/>
      <c r="T109" s="150"/>
      <c r="U109" s="150"/>
      <c r="V109" s="150"/>
      <c r="W109" s="150"/>
      <c r="X109" s="150"/>
      <c r="Y109" s="150"/>
      <c r="Z109" s="150"/>
      <c r="AA109" s="112" t="s">
        <v>33</v>
      </c>
      <c r="AB109" s="165"/>
      <c r="AC109" s="166"/>
      <c r="AD109" s="166"/>
      <c r="AG109" s="10"/>
      <c r="AH109" s="10"/>
      <c r="AI109" s="10"/>
      <c r="AJ109" s="10"/>
      <c r="AK109" s="10"/>
      <c r="AL109" s="57"/>
      <c r="AM109" s="25" t="str">
        <f>IF(AND($AN$78=TRUE,R109=""),"未入力",IF(AND($AN$78=FALSE,R109&lt;&gt;""),"入力不要",""))</f>
        <v/>
      </c>
    </row>
    <row r="110" spans="1:42" ht="2.5" customHeight="1">
      <c r="A110" s="9"/>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149"/>
      <c r="AM110" s="25"/>
    </row>
    <row r="111" spans="1:42" ht="4"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25"/>
    </row>
    <row r="112" spans="1:42" ht="15" customHeight="1">
      <c r="A112" s="17" t="s">
        <v>176</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25"/>
    </row>
    <row r="113" spans="1:59" ht="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25"/>
    </row>
    <row r="114" spans="1:59" ht="2.25" customHeight="1">
      <c r="A114" s="18"/>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148"/>
      <c r="AM114" s="25"/>
    </row>
    <row r="115" spans="1:59" ht="14.5" customHeight="1">
      <c r="A115" s="7" t="s">
        <v>182</v>
      </c>
      <c r="B115" s="31"/>
      <c r="C115" s="31"/>
      <c r="D115" s="31"/>
      <c r="E115" s="31"/>
      <c r="F115" s="31"/>
      <c r="G115" s="31"/>
      <c r="H115" s="31"/>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57"/>
      <c r="AM115" s="198"/>
      <c r="AN115" s="202"/>
      <c r="AO115" s="202"/>
      <c r="AP115" s="202"/>
      <c r="AQ115" s="202"/>
      <c r="AR115" s="202"/>
    </row>
    <row r="116" spans="1:59" ht="18" customHeight="1">
      <c r="A116" s="6"/>
      <c r="B116" s="34" t="s">
        <v>2283</v>
      </c>
      <c r="C116" s="58"/>
      <c r="D116" s="58"/>
      <c r="E116" s="58"/>
      <c r="F116" s="58"/>
      <c r="G116" s="58"/>
      <c r="H116" s="58"/>
      <c r="I116" s="58"/>
      <c r="J116" s="97"/>
      <c r="K116" s="111"/>
      <c r="L116" s="111"/>
      <c r="M116" s="111"/>
      <c r="N116" s="111"/>
      <c r="O116" s="111"/>
      <c r="P116" s="125"/>
      <c r="Q116" s="127"/>
      <c r="R116" s="127"/>
      <c r="S116" s="127"/>
      <c r="T116" s="127"/>
      <c r="U116" s="127"/>
      <c r="V116" s="127"/>
      <c r="W116" s="127"/>
      <c r="X116" s="127"/>
      <c r="Y116" s="127"/>
      <c r="Z116" s="127"/>
      <c r="AA116" s="127"/>
      <c r="AB116" s="127"/>
      <c r="AC116" s="127"/>
      <c r="AD116" s="127"/>
      <c r="AE116" s="127"/>
      <c r="AF116" s="127"/>
      <c r="AG116" s="127"/>
      <c r="AH116" s="127"/>
      <c r="AI116" s="127"/>
      <c r="AJ116" s="10"/>
      <c r="AK116" s="10"/>
      <c r="AL116" s="57"/>
      <c r="AM116" s="198"/>
      <c r="AN116" s="202"/>
      <c r="AO116" s="202"/>
      <c r="AP116" s="202"/>
      <c r="AQ116" s="202"/>
      <c r="AR116" s="202"/>
    </row>
    <row r="117" spans="1:59" ht="31" customHeight="1">
      <c r="A117" s="6"/>
      <c r="B117" s="20" t="s">
        <v>1749</v>
      </c>
      <c r="C117" s="47"/>
      <c r="D117" s="47"/>
      <c r="E117" s="47"/>
      <c r="F117" s="47"/>
      <c r="G117" s="47"/>
      <c r="H117" s="47"/>
      <c r="I117" s="75"/>
      <c r="J117" s="18"/>
      <c r="K117" s="30" t="s">
        <v>174</v>
      </c>
      <c r="L117" s="30"/>
      <c r="M117" s="30"/>
      <c r="N117" s="30"/>
      <c r="O117" s="23"/>
      <c r="P117" s="11"/>
      <c r="Q117" s="128" t="s">
        <v>185</v>
      </c>
      <c r="R117" s="33"/>
      <c r="S117" s="33"/>
      <c r="T117" s="23"/>
      <c r="U117" s="33"/>
      <c r="V117" s="33"/>
      <c r="W117" s="23"/>
      <c r="X117" s="33"/>
      <c r="Y117" s="33"/>
      <c r="Z117" s="148"/>
      <c r="AA117" s="0"/>
      <c r="AB117" s="10"/>
      <c r="AC117" s="10"/>
      <c r="AD117" s="10"/>
      <c r="AE117" s="10"/>
      <c r="AF117" s="10"/>
      <c r="AG117" s="10"/>
      <c r="AH117" s="10"/>
      <c r="AI117" s="10"/>
      <c r="AJ117" s="10"/>
      <c r="AK117" s="10"/>
      <c r="AL117" s="57"/>
      <c r="AM117" s="198"/>
      <c r="AN117" s="202" t="b">
        <v>0</v>
      </c>
      <c r="AO117" s="202" t="b">
        <v>0</v>
      </c>
      <c r="AP117" s="202" t="b">
        <v>0</v>
      </c>
      <c r="AQ117" s="202"/>
      <c r="AR117" s="202"/>
    </row>
    <row r="118" spans="1:59" ht="17.149999999999999" customHeight="1">
      <c r="A118" s="6"/>
      <c r="B118" s="42" t="s">
        <v>970</v>
      </c>
      <c r="C118" s="60"/>
      <c r="D118" s="60"/>
      <c r="E118" s="60"/>
      <c r="F118" s="60"/>
      <c r="G118" s="60"/>
      <c r="H118" s="60"/>
      <c r="I118" s="80"/>
      <c r="J118" s="18"/>
      <c r="K118" s="102" t="s">
        <v>188</v>
      </c>
      <c r="L118" s="102"/>
      <c r="M118" s="102"/>
      <c r="N118" s="102"/>
      <c r="O118" s="102"/>
      <c r="P118" s="102"/>
      <c r="Q118" s="23"/>
      <c r="R118" s="23"/>
      <c r="S118" s="30" t="s">
        <v>193</v>
      </c>
      <c r="T118" s="30"/>
      <c r="U118" s="30"/>
      <c r="V118" s="30"/>
      <c r="W118" s="30"/>
      <c r="X118" s="23"/>
      <c r="Y118" s="23"/>
      <c r="Z118" s="30" t="s">
        <v>90</v>
      </c>
      <c r="AA118" s="30"/>
      <c r="AB118" s="30"/>
      <c r="AC118" s="30"/>
      <c r="AD118" s="30"/>
      <c r="AE118" s="30"/>
      <c r="AF118" s="30"/>
      <c r="AG118" s="30"/>
      <c r="AH118" s="30"/>
      <c r="AI118" s="73"/>
      <c r="AJ118" s="10"/>
      <c r="AK118" s="10"/>
      <c r="AL118" s="57"/>
      <c r="AM118" s="198"/>
      <c r="AN118" s="202" t="b">
        <v>0</v>
      </c>
      <c r="AO118" s="202" t="b">
        <v>0</v>
      </c>
      <c r="AP118" s="202" t="b">
        <v>0</v>
      </c>
      <c r="AQ118" s="202"/>
      <c r="AR118" s="202"/>
    </row>
    <row r="119" spans="1:59" ht="17.149999999999999" customHeight="1">
      <c r="A119" s="6"/>
      <c r="B119" s="43"/>
      <c r="C119" s="62"/>
      <c r="D119" s="62"/>
      <c r="E119" s="62"/>
      <c r="F119" s="62"/>
      <c r="G119" s="62"/>
      <c r="H119" s="62"/>
      <c r="I119" s="81"/>
      <c r="J119" s="9"/>
      <c r="K119" s="48" t="s">
        <v>170</v>
      </c>
      <c r="L119" s="48"/>
      <c r="M119" s="48"/>
      <c r="N119" s="48"/>
      <c r="O119" s="48"/>
      <c r="P119" s="48"/>
      <c r="Q119" s="48"/>
      <c r="R119" s="48"/>
      <c r="S119" s="32"/>
      <c r="T119" s="32"/>
      <c r="U119" s="48" t="s">
        <v>28</v>
      </c>
      <c r="V119" s="48"/>
      <c r="W119" s="48"/>
      <c r="X119" s="48"/>
      <c r="Y119" s="32"/>
      <c r="Z119" s="32"/>
      <c r="AA119" s="32"/>
      <c r="AB119" s="32"/>
      <c r="AC119" s="32"/>
      <c r="AD119" s="32"/>
      <c r="AE119" s="32"/>
      <c r="AF119" s="32"/>
      <c r="AG119" s="32"/>
      <c r="AH119" s="32"/>
      <c r="AI119" s="149"/>
      <c r="AJ119" s="10"/>
      <c r="AK119" s="10"/>
      <c r="AL119" s="57"/>
      <c r="AM119" s="198"/>
      <c r="AN119" s="202" t="b">
        <v>0</v>
      </c>
      <c r="AO119" s="202" t="b">
        <v>0</v>
      </c>
      <c r="AP119" s="202"/>
      <c r="AQ119" s="202"/>
      <c r="AR119" s="202"/>
    </row>
    <row r="120" spans="1:59" ht="17.149999999999999" customHeight="1">
      <c r="A120" s="6"/>
      <c r="B120" s="35" t="s">
        <v>1995</v>
      </c>
      <c r="C120" s="59"/>
      <c r="D120" s="59"/>
      <c r="E120" s="59"/>
      <c r="F120" s="59"/>
      <c r="G120" s="59"/>
      <c r="H120" s="59"/>
      <c r="I120" s="82"/>
      <c r="J120" s="87"/>
      <c r="K120" s="58" t="s">
        <v>191</v>
      </c>
      <c r="L120" s="58"/>
      <c r="M120" s="58"/>
      <c r="N120" s="58"/>
      <c r="O120" s="58"/>
      <c r="P120" s="100"/>
      <c r="Q120" s="19"/>
      <c r="R120" s="59" t="s">
        <v>196</v>
      </c>
      <c r="S120" s="59"/>
      <c r="T120" s="59"/>
      <c r="U120" s="59"/>
      <c r="V120" s="59"/>
      <c r="W120" s="59"/>
      <c r="X120" s="19"/>
      <c r="Y120" s="58" t="s">
        <v>113</v>
      </c>
      <c r="Z120" s="58"/>
      <c r="AA120" s="58"/>
      <c r="AB120" s="58"/>
      <c r="AC120" s="58"/>
      <c r="AD120" s="69"/>
      <c r="AE120" s="10"/>
      <c r="AF120" s="10"/>
      <c r="AG120" s="10"/>
      <c r="AH120" s="10"/>
      <c r="AI120" s="0"/>
      <c r="AJ120" s="10"/>
      <c r="AK120" s="10"/>
      <c r="AL120" s="57"/>
      <c r="AM120" s="198"/>
      <c r="AN120" s="202" t="b">
        <v>0</v>
      </c>
      <c r="AO120" s="202"/>
      <c r="AP120" s="202" t="b">
        <v>0</v>
      </c>
      <c r="AQ120" s="202"/>
      <c r="AR120" s="202"/>
    </row>
    <row r="121" spans="1:59" ht="17.149999999999999" customHeight="1">
      <c r="A121" s="6"/>
      <c r="B121" s="34" t="s">
        <v>985</v>
      </c>
      <c r="C121" s="58"/>
      <c r="D121" s="58"/>
      <c r="E121" s="58"/>
      <c r="F121" s="58"/>
      <c r="G121" s="58"/>
      <c r="H121" s="58"/>
      <c r="I121" s="69"/>
      <c r="J121" s="87"/>
      <c r="K121" s="58" t="s">
        <v>110</v>
      </c>
      <c r="L121" s="58"/>
      <c r="M121" s="58"/>
      <c r="N121" s="58"/>
      <c r="O121" s="58"/>
      <c r="P121" s="100"/>
      <c r="Q121" s="19"/>
      <c r="R121" s="58" t="s">
        <v>126</v>
      </c>
      <c r="S121" s="58"/>
      <c r="T121" s="58"/>
      <c r="U121" s="58"/>
      <c r="V121" s="58"/>
      <c r="W121" s="58"/>
      <c r="X121" s="19"/>
      <c r="Y121" s="59" t="s">
        <v>200</v>
      </c>
      <c r="Z121" s="59"/>
      <c r="AA121" s="59"/>
      <c r="AB121" s="59"/>
      <c r="AC121" s="59"/>
      <c r="AD121" s="82"/>
      <c r="AE121" s="10"/>
      <c r="AF121" s="10"/>
      <c r="AG121" s="10"/>
      <c r="AH121" s="10"/>
      <c r="AI121" s="0"/>
      <c r="AJ121" s="10"/>
      <c r="AK121" s="10"/>
      <c r="AL121" s="57"/>
      <c r="AM121" s="198"/>
      <c r="AN121" s="202" t="b">
        <v>0</v>
      </c>
      <c r="AO121" s="202" t="b">
        <v>0</v>
      </c>
      <c r="AP121" s="202" t="b">
        <v>0</v>
      </c>
      <c r="AQ121" s="202"/>
      <c r="AR121" s="202"/>
    </row>
    <row r="122" spans="1:59" ht="17.149999999999999" customHeight="1">
      <c r="A122" s="6"/>
      <c r="B122" s="34" t="s">
        <v>1567</v>
      </c>
      <c r="C122" s="58"/>
      <c r="D122" s="58"/>
      <c r="E122" s="58"/>
      <c r="F122" s="58"/>
      <c r="G122" s="58"/>
      <c r="H122" s="58"/>
      <c r="I122" s="69"/>
      <c r="J122" s="18"/>
      <c r="K122" s="59" t="s">
        <v>201</v>
      </c>
      <c r="L122" s="59"/>
      <c r="M122" s="59"/>
      <c r="N122" s="59"/>
      <c r="O122" s="59"/>
      <c r="P122" s="59"/>
      <c r="Q122" s="23"/>
      <c r="R122" s="30" t="s">
        <v>204</v>
      </c>
      <c r="S122" s="30"/>
      <c r="T122" s="30"/>
      <c r="U122" s="30"/>
      <c r="V122" s="30"/>
      <c r="W122" s="30"/>
      <c r="X122" s="23"/>
      <c r="Y122" s="30" t="s">
        <v>190</v>
      </c>
      <c r="Z122" s="30"/>
      <c r="AA122" s="30"/>
      <c r="AB122" s="30"/>
      <c r="AC122" s="30"/>
      <c r="AD122" s="148"/>
      <c r="AE122" s="17"/>
      <c r="AF122" s="17"/>
      <c r="AG122" s="17"/>
      <c r="AH122" s="17"/>
      <c r="AI122" s="17"/>
      <c r="AJ122" s="10"/>
      <c r="AK122" s="10"/>
      <c r="AL122" s="57"/>
      <c r="AM122" s="198"/>
      <c r="AN122" s="202" t="b">
        <v>0</v>
      </c>
      <c r="AO122" s="202" t="b">
        <v>0</v>
      </c>
      <c r="AP122" s="202" t="b">
        <v>0</v>
      </c>
      <c r="AQ122" s="202"/>
      <c r="AR122" s="202"/>
      <c r="AZ122" s="0"/>
      <c r="BA122" s="0"/>
      <c r="BB122" s="0"/>
      <c r="BC122" s="0"/>
      <c r="BD122" s="0"/>
      <c r="BE122" s="0"/>
      <c r="BF122" s="0"/>
      <c r="BG122" s="0"/>
    </row>
    <row r="123" spans="1:59" ht="17.149999999999999" customHeight="1">
      <c r="A123" s="6"/>
      <c r="B123" s="34" t="s">
        <v>589</v>
      </c>
      <c r="C123" s="58"/>
      <c r="D123" s="58"/>
      <c r="E123" s="58"/>
      <c r="F123" s="58"/>
      <c r="G123" s="58"/>
      <c r="H123" s="58"/>
      <c r="I123" s="69"/>
      <c r="J123" s="87"/>
      <c r="K123" s="58" t="s">
        <v>208</v>
      </c>
      <c r="L123" s="58"/>
      <c r="M123" s="58"/>
      <c r="N123" s="58"/>
      <c r="O123" s="58"/>
      <c r="P123" s="126"/>
      <c r="Q123" s="129"/>
      <c r="R123" s="58" t="s">
        <v>219</v>
      </c>
      <c r="S123" s="58"/>
      <c r="T123" s="58"/>
      <c r="U123" s="58"/>
      <c r="V123" s="58"/>
      <c r="W123" s="19"/>
      <c r="X123" s="129"/>
      <c r="Y123" s="58" t="s">
        <v>172</v>
      </c>
      <c r="Z123" s="58"/>
      <c r="AA123" s="58"/>
      <c r="AB123" s="58"/>
      <c r="AC123" s="58"/>
      <c r="AD123" s="19"/>
      <c r="AE123" s="145"/>
      <c r="AF123" s="30" t="s">
        <v>223</v>
      </c>
      <c r="AG123" s="30"/>
      <c r="AH123" s="30"/>
      <c r="AI123" s="30"/>
      <c r="AJ123" s="30"/>
      <c r="AK123" s="30"/>
      <c r="AL123" s="190"/>
      <c r="AM123" s="198"/>
      <c r="AN123" s="202" t="b">
        <v>0</v>
      </c>
      <c r="AO123" s="202" t="b">
        <v>0</v>
      </c>
      <c r="AP123" s="202" t="b">
        <v>0</v>
      </c>
      <c r="AQ123" s="202" t="b">
        <v>0</v>
      </c>
      <c r="AR123" s="202"/>
      <c r="AZ123" s="0"/>
      <c r="BA123" s="0"/>
      <c r="BB123" s="0"/>
      <c r="BC123" s="0"/>
      <c r="BD123" s="0"/>
      <c r="BE123" s="0"/>
      <c r="BF123" s="0"/>
      <c r="BG123" s="0"/>
    </row>
    <row r="124" spans="1:59" ht="20.149999999999999" customHeight="1">
      <c r="A124" s="6"/>
      <c r="B124" s="34" t="s">
        <v>2286</v>
      </c>
      <c r="C124" s="58"/>
      <c r="D124" s="58"/>
      <c r="E124" s="58"/>
      <c r="F124" s="58"/>
      <c r="G124" s="58"/>
      <c r="H124" s="58"/>
      <c r="I124" s="69"/>
      <c r="J124" s="87"/>
      <c r="K124" s="111"/>
      <c r="L124" s="111"/>
      <c r="M124" s="111"/>
      <c r="N124" s="19"/>
      <c r="O124" s="19" t="s">
        <v>227</v>
      </c>
      <c r="P124" s="19"/>
      <c r="Q124" s="129"/>
      <c r="R124" s="111"/>
      <c r="S124" s="111"/>
      <c r="T124" s="111"/>
      <c r="U124" s="19"/>
      <c r="V124" s="19" t="s">
        <v>227</v>
      </c>
      <c r="W124" s="19"/>
      <c r="X124" s="129"/>
      <c r="Y124" s="111"/>
      <c r="Z124" s="111"/>
      <c r="AA124" s="111"/>
      <c r="AB124" s="19"/>
      <c r="AC124" s="19" t="s">
        <v>227</v>
      </c>
      <c r="AD124" s="19"/>
      <c r="AE124" s="168"/>
      <c r="AF124" s="102"/>
      <c r="AG124" s="102"/>
      <c r="AH124" s="102"/>
      <c r="AI124" s="102"/>
      <c r="AJ124" s="102" t="s">
        <v>227</v>
      </c>
      <c r="AK124" s="102"/>
      <c r="AL124" s="191"/>
      <c r="AM124" s="198"/>
      <c r="AN124" s="202"/>
      <c r="AO124" s="202"/>
      <c r="AP124" s="202"/>
      <c r="AQ124" s="202"/>
      <c r="AR124" s="202"/>
      <c r="BD124" s="0"/>
    </row>
    <row r="125" spans="1:59" ht="27" customHeight="1">
      <c r="A125" s="6"/>
      <c r="B125" s="40" t="s">
        <v>2287</v>
      </c>
      <c r="C125" s="40"/>
      <c r="D125" s="40"/>
      <c r="E125" s="40"/>
      <c r="F125" s="40"/>
      <c r="G125" s="40"/>
      <c r="H125" s="40"/>
      <c r="I125" s="40"/>
      <c r="J125" s="98"/>
      <c r="K125" s="112"/>
      <c r="L125" s="112"/>
      <c r="M125" s="112"/>
      <c r="N125" s="19"/>
      <c r="O125" s="19" t="s">
        <v>33</v>
      </c>
      <c r="P125" s="19"/>
      <c r="Q125" s="130"/>
      <c r="R125" s="112"/>
      <c r="S125" s="112"/>
      <c r="T125" s="112"/>
      <c r="U125" s="19"/>
      <c r="V125" s="19" t="s">
        <v>33</v>
      </c>
      <c r="W125" s="19"/>
      <c r="X125" s="130"/>
      <c r="Y125" s="112"/>
      <c r="Z125" s="112"/>
      <c r="AA125" s="112"/>
      <c r="AB125" s="19"/>
      <c r="AC125" s="19" t="s">
        <v>33</v>
      </c>
      <c r="AD125" s="19"/>
      <c r="AE125" s="130"/>
      <c r="AF125" s="112"/>
      <c r="AG125" s="112"/>
      <c r="AH125" s="112"/>
      <c r="AI125" s="19"/>
      <c r="AJ125" s="19" t="s">
        <v>33</v>
      </c>
      <c r="AK125" s="19"/>
      <c r="AL125" s="190"/>
      <c r="AM125" s="198"/>
      <c r="AN125" s="202"/>
      <c r="AO125" s="202"/>
      <c r="AP125" s="202"/>
      <c r="AQ125" s="202"/>
      <c r="AR125" s="202"/>
    </row>
    <row r="126" spans="1:59" ht="4" customHeight="1">
      <c r="A126" s="6"/>
      <c r="B126" s="11"/>
      <c r="C126" s="11"/>
      <c r="D126" s="11"/>
      <c r="E126" s="11"/>
      <c r="F126" s="11"/>
      <c r="G126" s="11"/>
      <c r="H126" s="11"/>
      <c r="I126" s="11"/>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10"/>
      <c r="AK126" s="10"/>
      <c r="AL126" s="57"/>
      <c r="AM126" s="198"/>
      <c r="AN126" s="202"/>
      <c r="AO126" s="202"/>
      <c r="AP126" s="202"/>
      <c r="AQ126" s="202"/>
      <c r="AR126" s="202"/>
    </row>
    <row r="127" spans="1:59" ht="4" customHeight="1">
      <c r="A127" s="6"/>
      <c r="B127" s="11"/>
      <c r="C127" s="11"/>
      <c r="D127" s="11"/>
      <c r="E127" s="11"/>
      <c r="F127" s="11"/>
      <c r="G127" s="11"/>
      <c r="H127" s="11"/>
      <c r="I127" s="11"/>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10"/>
      <c r="AK127" s="10"/>
      <c r="AL127" s="57"/>
      <c r="AM127" s="198"/>
      <c r="AN127" s="202"/>
      <c r="AO127" s="202"/>
      <c r="AP127" s="202"/>
      <c r="AQ127" s="202"/>
      <c r="AR127" s="202"/>
    </row>
    <row r="128" spans="1:59" ht="18" customHeight="1">
      <c r="A128" s="6"/>
      <c r="B128" s="34" t="s">
        <v>2283</v>
      </c>
      <c r="C128" s="58"/>
      <c r="D128" s="58"/>
      <c r="E128" s="58"/>
      <c r="F128" s="58"/>
      <c r="G128" s="58"/>
      <c r="H128" s="58"/>
      <c r="I128" s="58"/>
      <c r="J128" s="97"/>
      <c r="K128" s="111"/>
      <c r="L128" s="111"/>
      <c r="M128" s="111"/>
      <c r="N128" s="111"/>
      <c r="O128" s="111"/>
      <c r="P128" s="125"/>
      <c r="Q128" s="127"/>
      <c r="R128" s="127"/>
      <c r="S128" s="127"/>
      <c r="T128" s="127"/>
      <c r="U128" s="127"/>
      <c r="V128" s="127"/>
      <c r="W128" s="127"/>
      <c r="X128" s="127"/>
      <c r="Y128" s="127"/>
      <c r="Z128" s="127"/>
      <c r="AA128" s="127"/>
      <c r="AB128" s="127"/>
      <c r="AC128" s="127"/>
      <c r="AD128" s="127"/>
      <c r="AE128" s="127"/>
      <c r="AF128" s="127"/>
      <c r="AG128" s="127"/>
      <c r="AH128" s="127"/>
      <c r="AI128" s="127"/>
      <c r="AJ128" s="10"/>
      <c r="AK128" s="10"/>
      <c r="AL128" s="57"/>
      <c r="AM128" s="198"/>
      <c r="AN128" s="202"/>
      <c r="AO128" s="202"/>
      <c r="AP128" s="202"/>
      <c r="AQ128" s="202"/>
      <c r="AR128" s="202"/>
    </row>
    <row r="129" spans="1:44" ht="31" customHeight="1">
      <c r="A129" s="6"/>
      <c r="B129" s="20" t="s">
        <v>1749</v>
      </c>
      <c r="C129" s="47"/>
      <c r="D129" s="47"/>
      <c r="E129" s="47"/>
      <c r="F129" s="47"/>
      <c r="G129" s="47"/>
      <c r="H129" s="47"/>
      <c r="I129" s="75"/>
      <c r="J129" s="18"/>
      <c r="K129" s="30" t="s">
        <v>174</v>
      </c>
      <c r="L129" s="30"/>
      <c r="M129" s="30"/>
      <c r="N129" s="30"/>
      <c r="O129" s="23"/>
      <c r="P129" s="11"/>
      <c r="Q129" s="128" t="s">
        <v>185</v>
      </c>
      <c r="R129" s="33"/>
      <c r="S129" s="33"/>
      <c r="T129" s="23"/>
      <c r="U129" s="33"/>
      <c r="V129" s="33"/>
      <c r="W129" s="23"/>
      <c r="X129" s="33"/>
      <c r="Y129" s="33"/>
      <c r="Z129" s="148"/>
      <c r="AA129" s="6"/>
      <c r="AB129" s="10"/>
      <c r="AC129" s="10"/>
      <c r="AD129" s="10"/>
      <c r="AE129" s="10"/>
      <c r="AF129" s="10"/>
      <c r="AG129" s="10"/>
      <c r="AH129" s="10"/>
      <c r="AI129" s="10"/>
      <c r="AJ129" s="10"/>
      <c r="AK129" s="10"/>
      <c r="AL129" s="57"/>
      <c r="AM129" s="198"/>
      <c r="AN129" s="202"/>
      <c r="AO129" s="202"/>
      <c r="AP129" s="202"/>
      <c r="AQ129" s="202"/>
      <c r="AR129" s="202"/>
    </row>
    <row r="130" spans="1:44" ht="17.149999999999999" customHeight="1">
      <c r="A130" s="6"/>
      <c r="B130" s="42" t="s">
        <v>970</v>
      </c>
      <c r="C130" s="60"/>
      <c r="D130" s="60"/>
      <c r="E130" s="60"/>
      <c r="F130" s="60"/>
      <c r="G130" s="60"/>
      <c r="H130" s="60"/>
      <c r="I130" s="80"/>
      <c r="J130" s="18"/>
      <c r="K130" s="102" t="s">
        <v>188</v>
      </c>
      <c r="L130" s="102"/>
      <c r="M130" s="102"/>
      <c r="N130" s="102"/>
      <c r="O130" s="102"/>
      <c r="P130" s="102"/>
      <c r="Q130" s="23"/>
      <c r="R130" s="23"/>
      <c r="S130" s="30" t="s">
        <v>193</v>
      </c>
      <c r="T130" s="30"/>
      <c r="U130" s="30"/>
      <c r="V130" s="30"/>
      <c r="W130" s="30"/>
      <c r="X130" s="23"/>
      <c r="Y130" s="23"/>
      <c r="Z130" s="30" t="s">
        <v>90</v>
      </c>
      <c r="AA130" s="30"/>
      <c r="AB130" s="30"/>
      <c r="AC130" s="30"/>
      <c r="AD130" s="30"/>
      <c r="AE130" s="30"/>
      <c r="AF130" s="30"/>
      <c r="AG130" s="30"/>
      <c r="AH130" s="30"/>
      <c r="AI130" s="73"/>
      <c r="AJ130" s="10"/>
      <c r="AK130" s="10"/>
      <c r="AL130" s="57"/>
      <c r="AM130" s="198"/>
      <c r="AN130" s="202"/>
      <c r="AO130" s="202"/>
      <c r="AP130" s="202"/>
      <c r="AQ130" s="202"/>
      <c r="AR130" s="202"/>
    </row>
    <row r="131" spans="1:44" ht="17.149999999999999" customHeight="1">
      <c r="A131" s="6"/>
      <c r="B131" s="43"/>
      <c r="C131" s="62"/>
      <c r="D131" s="62"/>
      <c r="E131" s="62"/>
      <c r="F131" s="62"/>
      <c r="G131" s="62"/>
      <c r="H131" s="62"/>
      <c r="I131" s="81"/>
      <c r="J131" s="9"/>
      <c r="K131" s="48" t="s">
        <v>170</v>
      </c>
      <c r="L131" s="48"/>
      <c r="M131" s="48"/>
      <c r="N131" s="48"/>
      <c r="O131" s="48"/>
      <c r="P131" s="48"/>
      <c r="Q131" s="48"/>
      <c r="R131" s="48"/>
      <c r="S131" s="32"/>
      <c r="T131" s="32"/>
      <c r="U131" s="48" t="s">
        <v>28</v>
      </c>
      <c r="V131" s="48"/>
      <c r="W131" s="48"/>
      <c r="X131" s="48"/>
      <c r="Y131" s="32"/>
      <c r="Z131" s="32"/>
      <c r="AA131" s="32"/>
      <c r="AB131" s="32"/>
      <c r="AC131" s="32"/>
      <c r="AD131" s="32"/>
      <c r="AE131" s="32"/>
      <c r="AF131" s="32"/>
      <c r="AG131" s="32"/>
      <c r="AH131" s="32"/>
      <c r="AI131" s="149"/>
      <c r="AJ131" s="10"/>
      <c r="AK131" s="10"/>
      <c r="AL131" s="57"/>
      <c r="AM131" s="198"/>
      <c r="AN131" s="202"/>
      <c r="AO131" s="202"/>
      <c r="AP131" s="202"/>
      <c r="AQ131" s="202"/>
      <c r="AR131" s="202"/>
    </row>
    <row r="132" spans="1:44" ht="17.149999999999999" customHeight="1">
      <c r="A132" s="6"/>
      <c r="B132" s="35" t="s">
        <v>1995</v>
      </c>
      <c r="C132" s="59"/>
      <c r="D132" s="59"/>
      <c r="E132" s="59"/>
      <c r="F132" s="59"/>
      <c r="G132" s="59"/>
      <c r="H132" s="59"/>
      <c r="I132" s="82"/>
      <c r="J132" s="87"/>
      <c r="K132" s="58" t="s">
        <v>191</v>
      </c>
      <c r="L132" s="58"/>
      <c r="M132" s="58"/>
      <c r="N132" s="58"/>
      <c r="O132" s="58"/>
      <c r="P132" s="100"/>
      <c r="Q132" s="19"/>
      <c r="R132" s="59" t="s">
        <v>196</v>
      </c>
      <c r="S132" s="59"/>
      <c r="T132" s="59"/>
      <c r="U132" s="59"/>
      <c r="V132" s="59"/>
      <c r="W132" s="59"/>
      <c r="X132" s="19"/>
      <c r="Y132" s="58" t="s">
        <v>113</v>
      </c>
      <c r="Z132" s="58"/>
      <c r="AA132" s="58"/>
      <c r="AB132" s="58"/>
      <c r="AC132" s="58"/>
      <c r="AD132" s="69"/>
      <c r="AE132" s="10"/>
      <c r="AF132" s="10"/>
      <c r="AG132" s="10"/>
      <c r="AH132" s="10"/>
      <c r="AI132" s="0"/>
      <c r="AJ132" s="10"/>
      <c r="AK132" s="10"/>
      <c r="AL132" s="57"/>
      <c r="AM132" s="198"/>
      <c r="AN132" s="202"/>
      <c r="AO132" s="202"/>
      <c r="AP132" s="202"/>
      <c r="AQ132" s="202"/>
      <c r="AR132" s="202"/>
    </row>
    <row r="133" spans="1:44" ht="17.149999999999999" customHeight="1">
      <c r="A133" s="6"/>
      <c r="B133" s="34" t="s">
        <v>985</v>
      </c>
      <c r="C133" s="58"/>
      <c r="D133" s="58"/>
      <c r="E133" s="58"/>
      <c r="F133" s="58"/>
      <c r="G133" s="58"/>
      <c r="H133" s="58"/>
      <c r="I133" s="69"/>
      <c r="J133" s="87"/>
      <c r="K133" s="58" t="s">
        <v>110</v>
      </c>
      <c r="L133" s="58"/>
      <c r="M133" s="58"/>
      <c r="N133" s="58"/>
      <c r="O133" s="58"/>
      <c r="P133" s="100"/>
      <c r="Q133" s="19"/>
      <c r="R133" s="58" t="s">
        <v>126</v>
      </c>
      <c r="S133" s="58"/>
      <c r="T133" s="58"/>
      <c r="U133" s="58"/>
      <c r="V133" s="58"/>
      <c r="W133" s="58"/>
      <c r="X133" s="19"/>
      <c r="Y133" s="59" t="s">
        <v>200</v>
      </c>
      <c r="Z133" s="59"/>
      <c r="AA133" s="59"/>
      <c r="AB133" s="59"/>
      <c r="AC133" s="59"/>
      <c r="AD133" s="82"/>
      <c r="AE133" s="10"/>
      <c r="AF133" s="10"/>
      <c r="AG133" s="10"/>
      <c r="AH133" s="10"/>
      <c r="AI133" s="0"/>
      <c r="AJ133" s="10"/>
      <c r="AK133" s="10"/>
      <c r="AL133" s="57"/>
      <c r="AM133" s="198"/>
      <c r="AN133" s="202"/>
      <c r="AO133" s="202"/>
      <c r="AP133" s="202"/>
      <c r="AQ133" s="202"/>
      <c r="AR133" s="202"/>
    </row>
    <row r="134" spans="1:44" ht="17.149999999999999" customHeight="1">
      <c r="A134" s="6"/>
      <c r="B134" s="34" t="s">
        <v>1567</v>
      </c>
      <c r="C134" s="58"/>
      <c r="D134" s="58"/>
      <c r="E134" s="58"/>
      <c r="F134" s="58"/>
      <c r="G134" s="58"/>
      <c r="H134" s="58"/>
      <c r="I134" s="69"/>
      <c r="J134" s="18"/>
      <c r="K134" s="59" t="s">
        <v>201</v>
      </c>
      <c r="L134" s="59"/>
      <c r="M134" s="59"/>
      <c r="N134" s="59"/>
      <c r="O134" s="59"/>
      <c r="P134" s="59"/>
      <c r="Q134" s="23"/>
      <c r="R134" s="30" t="s">
        <v>204</v>
      </c>
      <c r="S134" s="30"/>
      <c r="T134" s="30"/>
      <c r="U134" s="30"/>
      <c r="V134" s="30"/>
      <c r="W134" s="30"/>
      <c r="X134" s="23"/>
      <c r="Y134" s="30" t="s">
        <v>190</v>
      </c>
      <c r="Z134" s="30"/>
      <c r="AA134" s="30"/>
      <c r="AB134" s="30"/>
      <c r="AC134" s="30"/>
      <c r="AD134" s="148"/>
      <c r="AE134" s="17"/>
      <c r="AF134" s="17"/>
      <c r="AG134" s="17"/>
      <c r="AH134" s="17"/>
      <c r="AI134" s="17"/>
      <c r="AJ134" s="10"/>
      <c r="AK134" s="10"/>
      <c r="AL134" s="57"/>
      <c r="AM134" s="198"/>
      <c r="AN134" s="202"/>
      <c r="AO134" s="202"/>
      <c r="AP134" s="202"/>
      <c r="AQ134" s="202"/>
      <c r="AR134" s="202"/>
    </row>
    <row r="135" spans="1:44" ht="17.149999999999999" customHeight="1">
      <c r="A135" s="6"/>
      <c r="B135" s="34" t="s">
        <v>589</v>
      </c>
      <c r="C135" s="58"/>
      <c r="D135" s="58"/>
      <c r="E135" s="58"/>
      <c r="F135" s="58"/>
      <c r="G135" s="58"/>
      <c r="H135" s="58"/>
      <c r="I135" s="69"/>
      <c r="J135" s="87"/>
      <c r="K135" s="58" t="s">
        <v>208</v>
      </c>
      <c r="L135" s="58"/>
      <c r="M135" s="58"/>
      <c r="N135" s="58"/>
      <c r="O135" s="58"/>
      <c r="P135" s="126"/>
      <c r="Q135" s="129"/>
      <c r="R135" s="58" t="s">
        <v>219</v>
      </c>
      <c r="S135" s="58"/>
      <c r="T135" s="58"/>
      <c r="U135" s="58"/>
      <c r="V135" s="58"/>
      <c r="W135" s="19"/>
      <c r="X135" s="129"/>
      <c r="Y135" s="58" t="s">
        <v>172</v>
      </c>
      <c r="Z135" s="58"/>
      <c r="AA135" s="58"/>
      <c r="AB135" s="58"/>
      <c r="AC135" s="58"/>
      <c r="AD135" s="19"/>
      <c r="AE135" s="145"/>
      <c r="AF135" s="30" t="s">
        <v>223</v>
      </c>
      <c r="AG135" s="30"/>
      <c r="AH135" s="30"/>
      <c r="AI135" s="30"/>
      <c r="AJ135" s="30"/>
      <c r="AK135" s="30"/>
      <c r="AL135" s="190"/>
      <c r="AM135" s="198"/>
      <c r="AN135" s="202"/>
      <c r="AO135" s="202"/>
      <c r="AP135" s="202"/>
      <c r="AQ135" s="202"/>
      <c r="AR135" s="202"/>
    </row>
    <row r="136" spans="1:44" ht="20.149999999999999" customHeight="1">
      <c r="A136" s="6"/>
      <c r="B136" s="34" t="s">
        <v>2286</v>
      </c>
      <c r="C136" s="58"/>
      <c r="D136" s="58"/>
      <c r="E136" s="58"/>
      <c r="F136" s="58"/>
      <c r="G136" s="58"/>
      <c r="H136" s="58"/>
      <c r="I136" s="69"/>
      <c r="J136" s="87"/>
      <c r="K136" s="111"/>
      <c r="L136" s="111"/>
      <c r="M136" s="111"/>
      <c r="N136" s="19"/>
      <c r="O136" s="19" t="s">
        <v>227</v>
      </c>
      <c r="P136" s="19"/>
      <c r="Q136" s="129"/>
      <c r="R136" s="111"/>
      <c r="S136" s="111"/>
      <c r="T136" s="111"/>
      <c r="U136" s="19"/>
      <c r="V136" s="19" t="s">
        <v>227</v>
      </c>
      <c r="W136" s="19"/>
      <c r="X136" s="129"/>
      <c r="Y136" s="111"/>
      <c r="Z136" s="111"/>
      <c r="AA136" s="111"/>
      <c r="AB136" s="19"/>
      <c r="AC136" s="19" t="s">
        <v>227</v>
      </c>
      <c r="AD136" s="19"/>
      <c r="AE136" s="168"/>
      <c r="AF136" s="102"/>
      <c r="AG136" s="102"/>
      <c r="AH136" s="102"/>
      <c r="AI136" s="102"/>
      <c r="AJ136" s="102" t="s">
        <v>227</v>
      </c>
      <c r="AK136" s="102"/>
      <c r="AL136" s="191"/>
      <c r="AM136" s="198"/>
      <c r="AN136" s="202"/>
      <c r="AO136" s="202"/>
      <c r="AP136" s="202"/>
      <c r="AQ136" s="202"/>
      <c r="AR136" s="202"/>
    </row>
    <row r="137" spans="1:44" ht="27" customHeight="1">
      <c r="A137" s="6"/>
      <c r="B137" s="36" t="s">
        <v>2287</v>
      </c>
      <c r="C137" s="45"/>
      <c r="D137" s="45"/>
      <c r="E137" s="45"/>
      <c r="F137" s="45"/>
      <c r="G137" s="45"/>
      <c r="H137" s="45"/>
      <c r="I137" s="76"/>
      <c r="J137" s="98"/>
      <c r="K137" s="112"/>
      <c r="L137" s="112"/>
      <c r="M137" s="112"/>
      <c r="N137" s="19"/>
      <c r="O137" s="19" t="s">
        <v>33</v>
      </c>
      <c r="P137" s="19"/>
      <c r="Q137" s="130"/>
      <c r="R137" s="112"/>
      <c r="S137" s="112"/>
      <c r="T137" s="112"/>
      <c r="U137" s="19"/>
      <c r="V137" s="19" t="s">
        <v>33</v>
      </c>
      <c r="W137" s="19"/>
      <c r="X137" s="130"/>
      <c r="Y137" s="112"/>
      <c r="Z137" s="112"/>
      <c r="AA137" s="112"/>
      <c r="AB137" s="19"/>
      <c r="AC137" s="19" t="s">
        <v>33</v>
      </c>
      <c r="AD137" s="19"/>
      <c r="AE137" s="130"/>
      <c r="AF137" s="112"/>
      <c r="AG137" s="112"/>
      <c r="AH137" s="112"/>
      <c r="AI137" s="19"/>
      <c r="AJ137" s="19" t="s">
        <v>33</v>
      </c>
      <c r="AK137" s="19"/>
      <c r="AL137" s="190"/>
      <c r="AM137" s="198"/>
      <c r="AN137" s="202"/>
      <c r="AO137" s="202"/>
      <c r="AP137" s="202"/>
      <c r="AQ137" s="202"/>
      <c r="AR137" s="202"/>
    </row>
    <row r="138" spans="1:44" ht="4" customHeight="1">
      <c r="A138" s="6"/>
      <c r="B138" s="44"/>
      <c r="C138" s="44"/>
      <c r="D138" s="44"/>
      <c r="E138" s="44"/>
      <c r="F138" s="44"/>
      <c r="G138" s="44"/>
      <c r="H138" s="44"/>
      <c r="I138" s="44"/>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10"/>
      <c r="AK138" s="10"/>
      <c r="AL138" s="57"/>
      <c r="AM138" s="198"/>
      <c r="AN138" s="202"/>
      <c r="AO138" s="202"/>
      <c r="AP138" s="202"/>
      <c r="AQ138" s="202"/>
      <c r="AR138" s="202"/>
    </row>
    <row r="139" spans="1:44" ht="4" customHeight="1">
      <c r="A139" s="6"/>
      <c r="B139" s="44"/>
      <c r="C139" s="44"/>
      <c r="D139" s="44"/>
      <c r="E139" s="44"/>
      <c r="F139" s="44"/>
      <c r="G139" s="44"/>
      <c r="H139" s="44"/>
      <c r="I139" s="44"/>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10"/>
      <c r="AK139" s="10"/>
      <c r="AL139" s="57"/>
      <c r="AM139" s="198"/>
      <c r="AN139" s="202"/>
      <c r="AO139" s="202"/>
      <c r="AP139" s="202"/>
      <c r="AQ139" s="202"/>
      <c r="AR139" s="202"/>
    </row>
    <row r="140" spans="1:44" ht="18" customHeight="1">
      <c r="A140" s="6"/>
      <c r="B140" s="34" t="s">
        <v>2283</v>
      </c>
      <c r="C140" s="58"/>
      <c r="D140" s="58"/>
      <c r="E140" s="58"/>
      <c r="F140" s="58"/>
      <c r="G140" s="58"/>
      <c r="H140" s="58"/>
      <c r="I140" s="58"/>
      <c r="J140" s="97"/>
      <c r="K140" s="111"/>
      <c r="L140" s="111"/>
      <c r="M140" s="111"/>
      <c r="N140" s="111"/>
      <c r="O140" s="111"/>
      <c r="P140" s="125"/>
      <c r="Q140" s="127"/>
      <c r="R140" s="127"/>
      <c r="S140" s="127"/>
      <c r="T140" s="127"/>
      <c r="U140" s="127"/>
      <c r="V140" s="127"/>
      <c r="W140" s="127"/>
      <c r="X140" s="127"/>
      <c r="Y140" s="127"/>
      <c r="Z140" s="127"/>
      <c r="AA140" s="127"/>
      <c r="AB140" s="127"/>
      <c r="AC140" s="127"/>
      <c r="AD140" s="127"/>
      <c r="AE140" s="127"/>
      <c r="AF140" s="127"/>
      <c r="AG140" s="127"/>
      <c r="AH140" s="127"/>
      <c r="AI140" s="127"/>
      <c r="AJ140" s="10"/>
      <c r="AK140" s="10"/>
      <c r="AL140" s="57"/>
      <c r="AM140" s="198"/>
      <c r="AN140" s="202"/>
      <c r="AO140" s="202"/>
      <c r="AP140" s="202"/>
      <c r="AQ140" s="202"/>
      <c r="AR140" s="202"/>
    </row>
    <row r="141" spans="1:44" ht="31" customHeight="1">
      <c r="A141" s="6"/>
      <c r="B141" s="20" t="s">
        <v>1749</v>
      </c>
      <c r="C141" s="47"/>
      <c r="D141" s="47"/>
      <c r="E141" s="47"/>
      <c r="F141" s="47"/>
      <c r="G141" s="47"/>
      <c r="H141" s="47"/>
      <c r="I141" s="75"/>
      <c r="J141" s="18"/>
      <c r="K141" s="30" t="s">
        <v>174</v>
      </c>
      <c r="L141" s="30"/>
      <c r="M141" s="30"/>
      <c r="N141" s="30"/>
      <c r="O141" s="23"/>
      <c r="P141" s="11"/>
      <c r="Q141" s="128" t="s">
        <v>185</v>
      </c>
      <c r="R141" s="33"/>
      <c r="S141" s="33"/>
      <c r="T141" s="23"/>
      <c r="U141" s="33"/>
      <c r="V141" s="33"/>
      <c r="W141" s="23"/>
      <c r="X141" s="33"/>
      <c r="Y141" s="33"/>
      <c r="Z141" s="148"/>
      <c r="AA141" s="6"/>
      <c r="AB141" s="10"/>
      <c r="AC141" s="10"/>
      <c r="AD141" s="10"/>
      <c r="AE141" s="10"/>
      <c r="AF141" s="10"/>
      <c r="AG141" s="10"/>
      <c r="AH141" s="10"/>
      <c r="AI141" s="10"/>
      <c r="AJ141" s="10"/>
      <c r="AK141" s="10"/>
      <c r="AL141" s="57"/>
      <c r="AM141" s="198"/>
      <c r="AN141" s="202"/>
      <c r="AO141" s="202"/>
      <c r="AP141" s="202"/>
      <c r="AQ141" s="202"/>
      <c r="AR141" s="202"/>
    </row>
    <row r="142" spans="1:44" ht="17.149999999999999" customHeight="1">
      <c r="A142" s="6"/>
      <c r="B142" s="42" t="s">
        <v>970</v>
      </c>
      <c r="C142" s="60"/>
      <c r="D142" s="60"/>
      <c r="E142" s="60"/>
      <c r="F142" s="60"/>
      <c r="G142" s="60"/>
      <c r="H142" s="60"/>
      <c r="I142" s="80"/>
      <c r="J142" s="18"/>
      <c r="K142" s="102" t="s">
        <v>188</v>
      </c>
      <c r="L142" s="102"/>
      <c r="M142" s="102"/>
      <c r="N142" s="102"/>
      <c r="O142" s="102"/>
      <c r="P142" s="102"/>
      <c r="Q142" s="23"/>
      <c r="R142" s="23"/>
      <c r="S142" s="30" t="s">
        <v>193</v>
      </c>
      <c r="T142" s="30"/>
      <c r="U142" s="30"/>
      <c r="V142" s="30"/>
      <c r="W142" s="30"/>
      <c r="X142" s="23"/>
      <c r="Y142" s="23"/>
      <c r="Z142" s="30" t="s">
        <v>90</v>
      </c>
      <c r="AA142" s="30"/>
      <c r="AB142" s="30"/>
      <c r="AC142" s="30"/>
      <c r="AD142" s="30"/>
      <c r="AE142" s="30"/>
      <c r="AF142" s="30"/>
      <c r="AG142" s="30"/>
      <c r="AH142" s="30"/>
      <c r="AI142" s="73"/>
      <c r="AJ142" s="10"/>
      <c r="AK142" s="10"/>
      <c r="AL142" s="57"/>
      <c r="AM142" s="198"/>
      <c r="AN142" s="202"/>
      <c r="AO142" s="202"/>
      <c r="AP142" s="202"/>
      <c r="AQ142" s="202"/>
      <c r="AR142" s="202"/>
    </row>
    <row r="143" spans="1:44" ht="17.149999999999999" customHeight="1">
      <c r="A143" s="6"/>
      <c r="B143" s="43"/>
      <c r="C143" s="62"/>
      <c r="D143" s="62"/>
      <c r="E143" s="62"/>
      <c r="F143" s="62"/>
      <c r="G143" s="62"/>
      <c r="H143" s="62"/>
      <c r="I143" s="81"/>
      <c r="J143" s="9"/>
      <c r="K143" s="48" t="s">
        <v>170</v>
      </c>
      <c r="L143" s="48"/>
      <c r="M143" s="48"/>
      <c r="N143" s="48"/>
      <c r="O143" s="48"/>
      <c r="P143" s="48"/>
      <c r="Q143" s="48"/>
      <c r="R143" s="48"/>
      <c r="S143" s="32"/>
      <c r="T143" s="32"/>
      <c r="U143" s="48" t="s">
        <v>28</v>
      </c>
      <c r="V143" s="48"/>
      <c r="W143" s="48"/>
      <c r="X143" s="48"/>
      <c r="Y143" s="32"/>
      <c r="Z143" s="32"/>
      <c r="AA143" s="32"/>
      <c r="AB143" s="32"/>
      <c r="AC143" s="32"/>
      <c r="AD143" s="32"/>
      <c r="AE143" s="32"/>
      <c r="AF143" s="32"/>
      <c r="AG143" s="32"/>
      <c r="AH143" s="32"/>
      <c r="AI143" s="149"/>
      <c r="AJ143" s="10"/>
      <c r="AK143" s="10"/>
      <c r="AL143" s="57"/>
      <c r="AM143" s="198"/>
      <c r="AN143" s="202"/>
      <c r="AO143" s="202"/>
      <c r="AP143" s="202"/>
      <c r="AQ143" s="202"/>
      <c r="AR143" s="202"/>
    </row>
    <row r="144" spans="1:44" ht="17.149999999999999" customHeight="1">
      <c r="A144" s="6"/>
      <c r="B144" s="35" t="s">
        <v>1995</v>
      </c>
      <c r="C144" s="59"/>
      <c r="D144" s="59"/>
      <c r="E144" s="59"/>
      <c r="F144" s="59"/>
      <c r="G144" s="59"/>
      <c r="H144" s="59"/>
      <c r="I144" s="82"/>
      <c r="J144" s="87"/>
      <c r="K144" s="58" t="s">
        <v>191</v>
      </c>
      <c r="L144" s="58"/>
      <c r="M144" s="58"/>
      <c r="N144" s="58"/>
      <c r="O144" s="58"/>
      <c r="P144" s="100"/>
      <c r="Q144" s="19"/>
      <c r="R144" s="59" t="s">
        <v>196</v>
      </c>
      <c r="S144" s="59"/>
      <c r="T144" s="59"/>
      <c r="U144" s="59"/>
      <c r="V144" s="59"/>
      <c r="W144" s="59"/>
      <c r="X144" s="19"/>
      <c r="Y144" s="58" t="s">
        <v>113</v>
      </c>
      <c r="Z144" s="58"/>
      <c r="AA144" s="58"/>
      <c r="AB144" s="58"/>
      <c r="AC144" s="58"/>
      <c r="AD144" s="69"/>
      <c r="AE144" s="10"/>
      <c r="AF144" s="10"/>
      <c r="AG144" s="10"/>
      <c r="AH144" s="10"/>
      <c r="AI144" s="0"/>
      <c r="AJ144" s="10"/>
      <c r="AK144" s="10"/>
      <c r="AL144" s="57"/>
      <c r="AM144" s="198"/>
      <c r="AN144" s="202"/>
      <c r="AO144" s="202"/>
      <c r="AP144" s="202"/>
      <c r="AQ144" s="202"/>
      <c r="AR144" s="202"/>
    </row>
    <row r="145" spans="1:44" ht="17.149999999999999" customHeight="1">
      <c r="A145" s="6"/>
      <c r="B145" s="34" t="s">
        <v>985</v>
      </c>
      <c r="C145" s="58"/>
      <c r="D145" s="58"/>
      <c r="E145" s="58"/>
      <c r="F145" s="58"/>
      <c r="G145" s="58"/>
      <c r="H145" s="58"/>
      <c r="I145" s="69"/>
      <c r="J145" s="87"/>
      <c r="K145" s="58" t="s">
        <v>110</v>
      </c>
      <c r="L145" s="58"/>
      <c r="M145" s="58"/>
      <c r="N145" s="58"/>
      <c r="O145" s="58"/>
      <c r="P145" s="100"/>
      <c r="Q145" s="19"/>
      <c r="R145" s="58" t="s">
        <v>126</v>
      </c>
      <c r="S145" s="58"/>
      <c r="T145" s="58"/>
      <c r="U145" s="58"/>
      <c r="V145" s="58"/>
      <c r="W145" s="58"/>
      <c r="X145" s="19"/>
      <c r="Y145" s="59" t="s">
        <v>200</v>
      </c>
      <c r="Z145" s="59"/>
      <c r="AA145" s="59"/>
      <c r="AB145" s="59"/>
      <c r="AC145" s="59"/>
      <c r="AD145" s="82"/>
      <c r="AE145" s="10"/>
      <c r="AF145" s="10"/>
      <c r="AG145" s="10"/>
      <c r="AH145" s="10"/>
      <c r="AI145" s="0"/>
      <c r="AJ145" s="10"/>
      <c r="AK145" s="10"/>
      <c r="AL145" s="57"/>
      <c r="AM145" s="198"/>
      <c r="AN145" s="202"/>
      <c r="AO145" s="202"/>
      <c r="AP145" s="202"/>
      <c r="AQ145" s="202"/>
      <c r="AR145" s="202"/>
    </row>
    <row r="146" spans="1:44" ht="17.149999999999999" customHeight="1">
      <c r="A146" s="6"/>
      <c r="B146" s="34" t="s">
        <v>1567</v>
      </c>
      <c r="C146" s="58"/>
      <c r="D146" s="58"/>
      <c r="E146" s="58"/>
      <c r="F146" s="58"/>
      <c r="G146" s="58"/>
      <c r="H146" s="58"/>
      <c r="I146" s="69"/>
      <c r="J146" s="18"/>
      <c r="K146" s="59" t="s">
        <v>201</v>
      </c>
      <c r="L146" s="59"/>
      <c r="M146" s="59"/>
      <c r="N146" s="59"/>
      <c r="O146" s="59"/>
      <c r="P146" s="59"/>
      <c r="Q146" s="23"/>
      <c r="R146" s="30" t="s">
        <v>204</v>
      </c>
      <c r="S146" s="30"/>
      <c r="T146" s="30"/>
      <c r="U146" s="30"/>
      <c r="V146" s="30"/>
      <c r="W146" s="30"/>
      <c r="X146" s="23"/>
      <c r="Y146" s="30" t="s">
        <v>190</v>
      </c>
      <c r="Z146" s="30"/>
      <c r="AA146" s="30"/>
      <c r="AB146" s="30"/>
      <c r="AC146" s="30"/>
      <c r="AD146" s="148"/>
      <c r="AE146" s="17"/>
      <c r="AF146" s="17"/>
      <c r="AG146" s="17"/>
      <c r="AH146" s="17"/>
      <c r="AI146" s="17"/>
      <c r="AJ146" s="10"/>
      <c r="AK146" s="10"/>
      <c r="AL146" s="57"/>
      <c r="AM146" s="198"/>
      <c r="AN146" s="202"/>
      <c r="AO146" s="202"/>
      <c r="AP146" s="202"/>
      <c r="AQ146" s="202"/>
      <c r="AR146" s="202"/>
    </row>
    <row r="147" spans="1:44" ht="17.149999999999999" customHeight="1">
      <c r="A147" s="6"/>
      <c r="B147" s="34" t="s">
        <v>589</v>
      </c>
      <c r="C147" s="58"/>
      <c r="D147" s="58"/>
      <c r="E147" s="58"/>
      <c r="F147" s="58"/>
      <c r="G147" s="58"/>
      <c r="H147" s="58"/>
      <c r="I147" s="69"/>
      <c r="J147" s="87"/>
      <c r="K147" s="58" t="s">
        <v>208</v>
      </c>
      <c r="L147" s="58"/>
      <c r="M147" s="58"/>
      <c r="N147" s="58"/>
      <c r="O147" s="58"/>
      <c r="P147" s="126"/>
      <c r="Q147" s="129"/>
      <c r="R147" s="58" t="s">
        <v>219</v>
      </c>
      <c r="S147" s="58"/>
      <c r="T147" s="58"/>
      <c r="U147" s="58"/>
      <c r="V147" s="58"/>
      <c r="W147" s="19"/>
      <c r="X147" s="129"/>
      <c r="Y147" s="58" t="s">
        <v>172</v>
      </c>
      <c r="Z147" s="58"/>
      <c r="AA147" s="58"/>
      <c r="AB147" s="58"/>
      <c r="AC147" s="58"/>
      <c r="AD147" s="19"/>
      <c r="AE147" s="145"/>
      <c r="AF147" s="30" t="s">
        <v>223</v>
      </c>
      <c r="AG147" s="30"/>
      <c r="AH147" s="30"/>
      <c r="AI147" s="30"/>
      <c r="AJ147" s="30"/>
      <c r="AK147" s="30"/>
      <c r="AL147" s="190"/>
      <c r="AM147" s="198"/>
      <c r="AN147" s="202"/>
      <c r="AO147" s="202"/>
      <c r="AP147" s="202"/>
      <c r="AQ147" s="202"/>
      <c r="AR147" s="202"/>
    </row>
    <row r="148" spans="1:44" ht="20.149999999999999" customHeight="1">
      <c r="A148" s="6"/>
      <c r="B148" s="34" t="s">
        <v>2286</v>
      </c>
      <c r="C148" s="58"/>
      <c r="D148" s="58"/>
      <c r="E148" s="58"/>
      <c r="F148" s="58"/>
      <c r="G148" s="58"/>
      <c r="H148" s="58"/>
      <c r="I148" s="69"/>
      <c r="J148" s="87"/>
      <c r="K148" s="111"/>
      <c r="L148" s="111"/>
      <c r="M148" s="111"/>
      <c r="N148" s="19"/>
      <c r="O148" s="19" t="s">
        <v>227</v>
      </c>
      <c r="P148" s="19"/>
      <c r="Q148" s="129"/>
      <c r="R148" s="111"/>
      <c r="S148" s="111"/>
      <c r="T148" s="111"/>
      <c r="U148" s="19"/>
      <c r="V148" s="19" t="s">
        <v>227</v>
      </c>
      <c r="W148" s="19"/>
      <c r="X148" s="129"/>
      <c r="Y148" s="111"/>
      <c r="Z148" s="111"/>
      <c r="AA148" s="111"/>
      <c r="AB148" s="19"/>
      <c r="AC148" s="19" t="s">
        <v>227</v>
      </c>
      <c r="AD148" s="19"/>
      <c r="AE148" s="168"/>
      <c r="AF148" s="102"/>
      <c r="AG148" s="102"/>
      <c r="AH148" s="102"/>
      <c r="AI148" s="102"/>
      <c r="AJ148" s="102" t="s">
        <v>227</v>
      </c>
      <c r="AK148" s="102"/>
      <c r="AL148" s="191"/>
      <c r="AM148" s="198"/>
      <c r="AN148" s="202"/>
      <c r="AO148" s="202"/>
      <c r="AP148" s="202"/>
      <c r="AQ148" s="202"/>
      <c r="AR148" s="202"/>
    </row>
    <row r="149" spans="1:44" ht="27" customHeight="1">
      <c r="A149" s="6"/>
      <c r="B149" s="37" t="s">
        <v>2287</v>
      </c>
      <c r="C149" s="46"/>
      <c r="D149" s="46"/>
      <c r="E149" s="46"/>
      <c r="F149" s="46"/>
      <c r="G149" s="46"/>
      <c r="H149" s="46"/>
      <c r="I149" s="83"/>
      <c r="J149" s="98"/>
      <c r="K149" s="112"/>
      <c r="L149" s="112"/>
      <c r="M149" s="112"/>
      <c r="N149" s="19"/>
      <c r="O149" s="19" t="s">
        <v>33</v>
      </c>
      <c r="P149" s="19"/>
      <c r="Q149" s="130"/>
      <c r="R149" s="112"/>
      <c r="S149" s="112"/>
      <c r="T149" s="112"/>
      <c r="U149" s="19"/>
      <c r="V149" s="19" t="s">
        <v>33</v>
      </c>
      <c r="W149" s="19"/>
      <c r="X149" s="130"/>
      <c r="Y149" s="112"/>
      <c r="Z149" s="112"/>
      <c r="AA149" s="112"/>
      <c r="AB149" s="19"/>
      <c r="AC149" s="19" t="s">
        <v>33</v>
      </c>
      <c r="AD149" s="19"/>
      <c r="AE149" s="130"/>
      <c r="AF149" s="112"/>
      <c r="AG149" s="112"/>
      <c r="AH149" s="112"/>
      <c r="AI149" s="19"/>
      <c r="AJ149" s="19" t="s">
        <v>33</v>
      </c>
      <c r="AK149" s="19"/>
      <c r="AL149" s="190"/>
      <c r="AM149" s="198"/>
      <c r="AN149" s="202"/>
      <c r="AO149" s="202"/>
      <c r="AP149" s="202"/>
      <c r="AQ149" s="202"/>
      <c r="AR149" s="202"/>
    </row>
    <row r="150" spans="1:44" ht="4" customHeight="1">
      <c r="A150" s="9"/>
      <c r="B150" s="45"/>
      <c r="C150" s="45"/>
      <c r="D150" s="45"/>
      <c r="E150" s="45"/>
      <c r="F150" s="45"/>
      <c r="G150" s="45"/>
      <c r="H150" s="45"/>
      <c r="I150" s="45"/>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32"/>
      <c r="AK150" s="32"/>
      <c r="AL150" s="149"/>
      <c r="AM150" s="198"/>
      <c r="AN150" s="202"/>
      <c r="AO150" s="202"/>
      <c r="AP150" s="202"/>
      <c r="AQ150" s="202"/>
      <c r="AR150" s="202"/>
    </row>
    <row r="151" spans="1:44" ht="4" customHeight="1">
      <c r="A151" s="19"/>
      <c r="B151" s="46"/>
      <c r="C151" s="46"/>
      <c r="D151" s="46"/>
      <c r="E151" s="46"/>
      <c r="F151" s="46"/>
      <c r="G151" s="46"/>
      <c r="H151" s="46"/>
      <c r="I151" s="46"/>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9"/>
      <c r="AK151" s="19"/>
      <c r="AL151" s="19"/>
      <c r="AM151" s="198"/>
      <c r="AN151" s="202"/>
      <c r="AO151" s="202"/>
      <c r="AP151" s="202"/>
      <c r="AQ151" s="202"/>
      <c r="AR151" s="202"/>
    </row>
    <row r="152" spans="1:44" ht="17.5" customHeight="1">
      <c r="A152" s="20" t="s">
        <v>432</v>
      </c>
      <c r="B152" s="47"/>
      <c r="C152" s="47"/>
      <c r="D152" s="47"/>
      <c r="E152" s="47"/>
      <c r="F152" s="47"/>
      <c r="G152" s="47"/>
      <c r="H152" s="47"/>
      <c r="I152" s="47"/>
      <c r="J152" s="47"/>
      <c r="K152" s="47"/>
      <c r="L152" s="47"/>
      <c r="M152" s="47"/>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23"/>
      <c r="AK152" s="23"/>
      <c r="AL152" s="148"/>
      <c r="AM152" s="198"/>
      <c r="AN152" s="202"/>
      <c r="AO152" s="202"/>
      <c r="AP152" s="202"/>
      <c r="AQ152" s="202"/>
      <c r="AR152" s="202"/>
    </row>
    <row r="153" spans="1:44" ht="20.149999999999999" customHeight="1">
      <c r="A153" s="7" t="s">
        <v>81</v>
      </c>
      <c r="B153" s="34" t="s">
        <v>2288</v>
      </c>
      <c r="C153" s="58"/>
      <c r="D153" s="58"/>
      <c r="E153" s="58"/>
      <c r="F153" s="58"/>
      <c r="G153" s="58"/>
      <c r="H153" s="58"/>
      <c r="I153" s="58"/>
      <c r="J153" s="58"/>
      <c r="K153" s="69"/>
      <c r="L153" s="98"/>
      <c r="M153" s="112"/>
      <c r="N153" s="112"/>
      <c r="O153" s="112"/>
      <c r="P153" s="112"/>
      <c r="Q153" s="112"/>
      <c r="R153" s="112"/>
      <c r="S153" s="112"/>
      <c r="T153" s="90" t="s">
        <v>163</v>
      </c>
      <c r="U153" s="103"/>
      <c r="V153" s="103"/>
      <c r="W153" s="103"/>
      <c r="X153" s="103"/>
      <c r="Y153" s="103"/>
      <c r="Z153" s="103"/>
      <c r="AA153" s="103"/>
      <c r="AB153" s="103"/>
      <c r="AC153" s="10"/>
      <c r="AD153" s="10"/>
      <c r="AE153" s="10"/>
      <c r="AF153" s="10"/>
      <c r="AG153" s="10"/>
      <c r="AH153" s="10"/>
      <c r="AI153" s="10"/>
      <c r="AJ153" s="10"/>
      <c r="AK153" s="10"/>
      <c r="AL153" s="57"/>
      <c r="AM153" s="198"/>
      <c r="AN153" s="202"/>
      <c r="AO153" s="202"/>
      <c r="AP153" s="202"/>
      <c r="AQ153" s="202"/>
      <c r="AR153" s="202"/>
    </row>
    <row r="154" spans="1:44" ht="17.149999999999999" customHeight="1">
      <c r="A154" s="7" t="s">
        <v>2317</v>
      </c>
      <c r="B154" s="34" t="s">
        <v>2318</v>
      </c>
      <c r="C154" s="58"/>
      <c r="D154" s="58"/>
      <c r="E154" s="58"/>
      <c r="F154" s="58"/>
      <c r="G154" s="58"/>
      <c r="H154" s="58"/>
      <c r="I154" s="58"/>
      <c r="J154" s="58"/>
      <c r="K154" s="69"/>
      <c r="L154" s="87"/>
      <c r="M154" s="119" t="s">
        <v>229</v>
      </c>
      <c r="N154" s="119"/>
      <c r="O154" s="119"/>
      <c r="P154" s="119"/>
      <c r="Q154" s="119"/>
      <c r="R154" s="119"/>
      <c r="S154" s="119"/>
      <c r="T154" s="119"/>
      <c r="U154" s="119"/>
      <c r="V154" s="119"/>
      <c r="W154" s="19"/>
      <c r="X154" s="19"/>
      <c r="Y154" s="58" t="s">
        <v>185</v>
      </c>
      <c r="Z154" s="58"/>
      <c r="AA154" s="58"/>
      <c r="AB154" s="69"/>
      <c r="AC154" s="10"/>
      <c r="AD154" s="10"/>
      <c r="AE154" s="10"/>
      <c r="AF154" s="10"/>
      <c r="AG154" s="10"/>
      <c r="AH154" s="10"/>
      <c r="AI154" s="10"/>
      <c r="AJ154" s="10"/>
      <c r="AK154" s="10"/>
      <c r="AL154" s="57"/>
      <c r="AM154" s="198"/>
      <c r="AN154" s="202"/>
      <c r="AO154" s="202"/>
      <c r="AP154" s="202"/>
      <c r="AQ154" s="202"/>
      <c r="AR154" s="202"/>
    </row>
    <row r="155" spans="1:44" ht="17.149999999999999" customHeight="1">
      <c r="A155" s="7" t="s">
        <v>2319</v>
      </c>
      <c r="B155" s="34" t="s">
        <v>2320</v>
      </c>
      <c r="C155" s="58"/>
      <c r="D155" s="58"/>
      <c r="E155" s="58"/>
      <c r="F155" s="58"/>
      <c r="G155" s="58"/>
      <c r="H155" s="58"/>
      <c r="I155" s="58"/>
      <c r="J155" s="58"/>
      <c r="K155" s="69"/>
      <c r="L155" s="87"/>
      <c r="M155" s="58" t="s">
        <v>166</v>
      </c>
      <c r="N155" s="58"/>
      <c r="O155" s="58"/>
      <c r="P155" s="58"/>
      <c r="Q155" s="19"/>
      <c r="R155" s="19"/>
      <c r="S155" s="19"/>
      <c r="T155" s="19"/>
      <c r="U155" s="19"/>
      <c r="V155" s="19"/>
      <c r="W155" s="19"/>
      <c r="X155" s="19"/>
      <c r="Y155" s="58" t="s">
        <v>185</v>
      </c>
      <c r="Z155" s="58"/>
      <c r="AA155" s="58"/>
      <c r="AB155" s="69"/>
      <c r="AC155" s="10"/>
      <c r="AD155" s="10"/>
      <c r="AE155" s="10"/>
      <c r="AF155" s="10"/>
      <c r="AG155" s="10"/>
      <c r="AH155" s="10"/>
      <c r="AI155" s="10"/>
      <c r="AJ155" s="10"/>
      <c r="AK155" s="10"/>
      <c r="AL155" s="57"/>
      <c r="AM155" s="198"/>
      <c r="AN155" s="202"/>
      <c r="AO155" s="202"/>
      <c r="AP155" s="202"/>
      <c r="AQ155" s="202"/>
      <c r="AR155" s="202"/>
    </row>
    <row r="156" spans="1:44" ht="20.149999999999999" customHeight="1">
      <c r="A156" s="7" t="s">
        <v>1610</v>
      </c>
      <c r="B156" s="34" t="s">
        <v>2321</v>
      </c>
      <c r="C156" s="58"/>
      <c r="D156" s="58"/>
      <c r="E156" s="58"/>
      <c r="F156" s="58"/>
      <c r="G156" s="58"/>
      <c r="H156" s="58"/>
      <c r="I156" s="58"/>
      <c r="J156" s="58"/>
      <c r="K156" s="69"/>
      <c r="L156" s="115"/>
      <c r="M156" s="104"/>
      <c r="N156" s="104"/>
      <c r="O156" s="104"/>
      <c r="P156" s="104"/>
      <c r="Q156" s="112" t="s">
        <v>2275</v>
      </c>
      <c r="R156" s="112"/>
      <c r="S156" s="151"/>
      <c r="T156" s="0"/>
      <c r="U156" s="0"/>
      <c r="V156" s="0"/>
      <c r="W156" s="0"/>
      <c r="X156" s="0"/>
      <c r="Y156" s="0"/>
      <c r="Z156" s="162"/>
      <c r="AA156" s="162"/>
      <c r="AB156" s="162"/>
      <c r="AC156" s="162"/>
      <c r="AD156" s="162"/>
      <c r="AE156" s="162"/>
      <c r="AF156" s="162"/>
      <c r="AG156" s="162"/>
      <c r="AH156" s="162"/>
      <c r="AI156" s="162"/>
      <c r="AJ156" s="10"/>
      <c r="AK156" s="10"/>
      <c r="AL156" s="57"/>
      <c r="AM156" s="198"/>
      <c r="AN156" s="202"/>
      <c r="AO156" s="202"/>
      <c r="AP156" s="202"/>
      <c r="AQ156" s="202"/>
      <c r="AR156" s="202"/>
    </row>
    <row r="157" spans="1:44" ht="20.5" customHeight="1">
      <c r="A157" s="7" t="s">
        <v>784</v>
      </c>
      <c r="B157" s="34" t="s">
        <v>2322</v>
      </c>
      <c r="C157" s="58"/>
      <c r="D157" s="58"/>
      <c r="E157" s="58"/>
      <c r="F157" s="58"/>
      <c r="G157" s="58"/>
      <c r="H157" s="58"/>
      <c r="I157" s="58"/>
      <c r="J157" s="58"/>
      <c r="K157" s="69"/>
      <c r="L157" s="115"/>
      <c r="M157" s="104"/>
      <c r="N157" s="104"/>
      <c r="O157" s="104"/>
      <c r="P157" s="104"/>
      <c r="Q157" s="112" t="s">
        <v>227</v>
      </c>
      <c r="R157" s="112"/>
      <c r="S157" s="151"/>
      <c r="T157" s="0"/>
      <c r="U157" s="0"/>
      <c r="V157" s="0"/>
      <c r="W157" s="0"/>
      <c r="X157" s="0"/>
      <c r="Y157" s="0"/>
      <c r="Z157" s="10"/>
      <c r="AA157" s="10"/>
      <c r="AB157" s="10"/>
      <c r="AC157" s="10"/>
      <c r="AD157" s="10"/>
      <c r="AE157" s="10"/>
      <c r="AF157" s="10"/>
      <c r="AG157" s="10"/>
      <c r="AH157" s="10"/>
      <c r="AI157" s="10"/>
      <c r="AJ157" s="10"/>
      <c r="AK157" s="10"/>
      <c r="AL157" s="57"/>
      <c r="AM157" s="198"/>
      <c r="AN157" s="202"/>
      <c r="AO157" s="202"/>
      <c r="AP157" s="202"/>
      <c r="AQ157" s="202"/>
      <c r="AR157" s="202"/>
    </row>
    <row r="158" spans="1:44" ht="17.149999999999999" customHeight="1">
      <c r="A158" s="7" t="s">
        <v>171</v>
      </c>
      <c r="B158" s="34" t="s">
        <v>289</v>
      </c>
      <c r="C158" s="58"/>
      <c r="D158" s="58"/>
      <c r="E158" s="58"/>
      <c r="F158" s="58"/>
      <c r="G158" s="58"/>
      <c r="H158" s="58"/>
      <c r="I158" s="58"/>
      <c r="J158" s="58"/>
      <c r="K158" s="69"/>
      <c r="L158" s="19"/>
      <c r="M158" s="58" t="s">
        <v>233</v>
      </c>
      <c r="N158" s="58"/>
      <c r="O158" s="58"/>
      <c r="P158" s="58"/>
      <c r="Q158" s="19"/>
      <c r="R158" s="58" t="s">
        <v>236</v>
      </c>
      <c r="S158" s="58"/>
      <c r="T158" s="58"/>
      <c r="U158" s="58"/>
      <c r="V158" s="19"/>
      <c r="W158" s="58" t="s">
        <v>172</v>
      </c>
      <c r="X158" s="58"/>
      <c r="Y158" s="58"/>
      <c r="Z158" s="58"/>
      <c r="AA158" s="58"/>
      <c r="AB158" s="159"/>
      <c r="AC158" s="10"/>
      <c r="AD158" s="10"/>
      <c r="AE158" s="10"/>
      <c r="AF158" s="10"/>
      <c r="AG158" s="10"/>
      <c r="AH158" s="10"/>
      <c r="AI158" s="10"/>
      <c r="AJ158" s="10"/>
      <c r="AK158" s="10"/>
      <c r="AL158" s="57"/>
      <c r="AM158" s="198"/>
      <c r="AN158" s="202"/>
      <c r="AO158" s="202"/>
      <c r="AP158" s="202"/>
      <c r="AQ158" s="202"/>
      <c r="AR158" s="202"/>
    </row>
    <row r="159" spans="1:44" ht="20.149999999999999" customHeight="1">
      <c r="A159" s="21"/>
      <c r="B159" s="35" t="s">
        <v>2323</v>
      </c>
      <c r="C159" s="59"/>
      <c r="D159" s="59"/>
      <c r="E159" s="59"/>
      <c r="F159" s="59"/>
      <c r="G159" s="59"/>
      <c r="H159" s="59"/>
      <c r="I159" s="59"/>
      <c r="J159" s="59"/>
      <c r="K159" s="82"/>
      <c r="L159" s="116"/>
      <c r="M159" s="120"/>
      <c r="N159" s="120"/>
      <c r="O159" s="120"/>
      <c r="P159" s="120"/>
      <c r="Q159" s="112" t="s">
        <v>33</v>
      </c>
      <c r="R159" s="112"/>
      <c r="S159" s="151"/>
      <c r="T159" s="0"/>
      <c r="U159" s="0"/>
      <c r="V159" s="0"/>
      <c r="W159" s="0"/>
      <c r="X159" s="0"/>
      <c r="Y159" s="0"/>
      <c r="Z159" s="10"/>
      <c r="AA159" s="10"/>
      <c r="AB159" s="10"/>
      <c r="AC159" s="10"/>
      <c r="AD159" s="10"/>
      <c r="AE159" s="10"/>
      <c r="AF159" s="10"/>
      <c r="AG159" s="10"/>
      <c r="AH159" s="10"/>
      <c r="AI159" s="10"/>
      <c r="AJ159" s="10"/>
      <c r="AK159" s="10"/>
      <c r="AL159" s="57"/>
      <c r="AM159" s="198"/>
      <c r="AN159" s="202"/>
      <c r="AO159" s="202"/>
      <c r="AP159" s="202"/>
      <c r="AQ159" s="202"/>
      <c r="AR159" s="202"/>
    </row>
    <row r="160" spans="1:44" ht="20.149999999999999" customHeight="1">
      <c r="A160" s="7" t="s">
        <v>1344</v>
      </c>
      <c r="B160" s="34" t="s">
        <v>1812</v>
      </c>
      <c r="C160" s="58"/>
      <c r="D160" s="58"/>
      <c r="E160" s="58"/>
      <c r="F160" s="58"/>
      <c r="G160" s="58"/>
      <c r="H160" s="58"/>
      <c r="I160" s="58"/>
      <c r="J160" s="58"/>
      <c r="K160" s="69"/>
      <c r="L160" s="116"/>
      <c r="M160" s="120"/>
      <c r="N160" s="120"/>
      <c r="O160" s="120"/>
      <c r="P160" s="120"/>
      <c r="Q160" s="112" t="s">
        <v>1185</v>
      </c>
      <c r="R160" s="112"/>
      <c r="S160" s="151"/>
      <c r="T160" s="0"/>
      <c r="U160" s="0"/>
      <c r="V160" s="0"/>
      <c r="W160" s="0"/>
      <c r="X160" s="0"/>
      <c r="Y160" s="0"/>
      <c r="Z160" s="10"/>
      <c r="AA160" s="10"/>
      <c r="AB160" s="10"/>
      <c r="AC160" s="10"/>
      <c r="AD160" s="10"/>
      <c r="AE160" s="10"/>
      <c r="AF160" s="10"/>
      <c r="AG160" s="10"/>
      <c r="AH160" s="10"/>
      <c r="AI160" s="10"/>
      <c r="AJ160" s="10"/>
      <c r="AK160" s="10"/>
      <c r="AL160" s="57"/>
      <c r="AM160" s="198"/>
      <c r="AN160" s="202"/>
      <c r="AO160" s="202"/>
      <c r="AP160" s="202"/>
      <c r="AQ160" s="202"/>
      <c r="AR160" s="202"/>
    </row>
    <row r="161" spans="1:44" ht="3.65" customHeight="1">
      <c r="A161" s="22"/>
      <c r="B161" s="48"/>
      <c r="C161" s="48"/>
      <c r="D161" s="48"/>
      <c r="E161" s="48"/>
      <c r="F161" s="48"/>
      <c r="G161" s="48"/>
      <c r="H161" s="48"/>
      <c r="I161" s="48"/>
      <c r="J161" s="48"/>
      <c r="K161" s="48"/>
      <c r="L161" s="117"/>
      <c r="M161" s="117"/>
      <c r="N161" s="117"/>
      <c r="O161" s="117"/>
      <c r="P161" s="117"/>
      <c r="Q161" s="13"/>
      <c r="R161" s="13"/>
      <c r="S161" s="99"/>
      <c r="T161" s="99"/>
      <c r="U161" s="99"/>
      <c r="V161" s="99"/>
      <c r="W161" s="99"/>
      <c r="X161" s="99"/>
      <c r="Y161" s="99"/>
      <c r="Z161" s="32"/>
      <c r="AA161" s="32"/>
      <c r="AB161" s="32"/>
      <c r="AC161" s="32"/>
      <c r="AD161" s="32"/>
      <c r="AE161" s="32"/>
      <c r="AF161" s="32"/>
      <c r="AG161" s="32"/>
      <c r="AH161" s="32"/>
      <c r="AI161" s="32"/>
      <c r="AJ161" s="32"/>
      <c r="AK161" s="32"/>
      <c r="AL161" s="149"/>
      <c r="AM161" s="198"/>
      <c r="AN161" s="202"/>
      <c r="AO161" s="202"/>
      <c r="AP161" s="202"/>
      <c r="AQ161" s="202"/>
      <c r="AR161" s="202"/>
    </row>
    <row r="162" spans="1:44" ht="4" customHeight="1">
      <c r="A162" s="2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23"/>
      <c r="AM162" s="198"/>
      <c r="AN162" s="202"/>
      <c r="AO162" s="202"/>
      <c r="AP162" s="202"/>
      <c r="AQ162" s="202"/>
      <c r="AR162" s="202"/>
    </row>
    <row r="163" spans="1:44" ht="15" customHeight="1">
      <c r="A163" s="24" t="s">
        <v>2332</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7"/>
    </row>
    <row r="164" spans="1:44"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7"/>
    </row>
    <row r="165" spans="1:44"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7"/>
    </row>
    <row r="166" spans="1:44"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7"/>
    </row>
    <row r="167" spans="1:44"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7"/>
    </row>
    <row r="168" spans="1:44" ht="1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7"/>
    </row>
    <row r="169" spans="1:44"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7"/>
    </row>
    <row r="170" spans="1:44"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7"/>
    </row>
    <row r="171" spans="1:44"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7"/>
    </row>
    <row r="172" spans="1:44"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7"/>
    </row>
    <row r="173" spans="1:44"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7"/>
    </row>
    <row r="174" spans="1:44"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7"/>
    </row>
    <row r="175" spans="1:44"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7"/>
    </row>
    <row r="176" spans="1:44"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7"/>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7"/>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7"/>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7"/>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7"/>
    </row>
    <row r="181" spans="1:39" ht="9.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7"/>
    </row>
    <row r="182" spans="1:39" ht="4.5" customHeight="1">
      <c r="A182" s="25" t="s">
        <v>2185</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ht="27" customHeight="1">
      <c r="A183" s="25"/>
      <c r="B183" s="49" t="s">
        <v>2289</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169"/>
      <c r="AF183" s="98" t="s">
        <v>2228</v>
      </c>
      <c r="AG183" s="112"/>
      <c r="AH183" s="112"/>
      <c r="AI183" s="112"/>
      <c r="AJ183" s="112"/>
      <c r="AK183" s="112"/>
      <c r="AL183" s="7"/>
      <c r="AM183" s="25"/>
    </row>
    <row r="184" spans="1:39" ht="27" customHeight="1">
      <c r="A184" s="25"/>
      <c r="B184" s="40" t="s">
        <v>2290</v>
      </c>
      <c r="C184" s="40"/>
      <c r="D184" s="40"/>
      <c r="E184" s="40"/>
      <c r="F184" s="40"/>
      <c r="G184" s="40"/>
      <c r="H184" s="40"/>
      <c r="I184" s="40"/>
      <c r="J184" s="40" t="s">
        <v>2291</v>
      </c>
      <c r="K184" s="40"/>
      <c r="L184" s="40"/>
      <c r="M184" s="40"/>
      <c r="N184" s="40"/>
      <c r="O184" s="40"/>
      <c r="P184" s="40"/>
      <c r="Q184" s="40"/>
      <c r="R184" s="40"/>
      <c r="S184" s="40"/>
      <c r="T184" s="40"/>
      <c r="U184" s="40"/>
      <c r="V184" s="40"/>
      <c r="W184" s="40"/>
      <c r="X184" s="40"/>
      <c r="Y184" s="40"/>
      <c r="Z184" s="40"/>
      <c r="AA184" s="40"/>
      <c r="AB184" s="40"/>
      <c r="AC184" s="40"/>
      <c r="AD184" s="40"/>
      <c r="AE184" s="40"/>
      <c r="AF184" s="49" t="s">
        <v>2292</v>
      </c>
      <c r="AG184" s="63"/>
      <c r="AH184" s="63"/>
      <c r="AI184" s="63"/>
      <c r="AJ184" s="63"/>
      <c r="AK184" s="63"/>
      <c r="AL184" s="192"/>
      <c r="AM184" s="25"/>
    </row>
    <row r="185" spans="1:39" ht="27" customHeight="1">
      <c r="A185" s="25"/>
      <c r="B185" s="40" t="s">
        <v>1879</v>
      </c>
      <c r="C185" s="40"/>
      <c r="D185" s="40"/>
      <c r="E185" s="40"/>
      <c r="F185" s="40"/>
      <c r="G185" s="40"/>
      <c r="H185" s="40"/>
      <c r="I185" s="40"/>
      <c r="J185" s="37" t="s">
        <v>2298</v>
      </c>
      <c r="K185" s="46"/>
      <c r="L185" s="46"/>
      <c r="M185" s="46"/>
      <c r="N185" s="46"/>
      <c r="O185" s="46"/>
      <c r="P185" s="46"/>
      <c r="Q185" s="46"/>
      <c r="R185" s="46"/>
      <c r="S185" s="46"/>
      <c r="T185" s="46"/>
      <c r="U185" s="46"/>
      <c r="V185" s="46"/>
      <c r="W185" s="46"/>
      <c r="X185" s="46"/>
      <c r="Y185" s="46"/>
      <c r="Z185" s="46"/>
      <c r="AA185" s="46"/>
      <c r="AB185" s="46"/>
      <c r="AC185" s="46"/>
      <c r="AD185" s="46"/>
      <c r="AE185" s="83"/>
      <c r="AF185" s="49" t="s">
        <v>954</v>
      </c>
      <c r="AG185" s="63"/>
      <c r="AH185" s="63"/>
      <c r="AI185" s="63"/>
      <c r="AJ185" s="63"/>
      <c r="AK185" s="63"/>
      <c r="AL185" s="192"/>
      <c r="AM185" s="25"/>
    </row>
    <row r="186" spans="1:39" ht="24" customHeight="1">
      <c r="A186" s="26" t="s">
        <v>2324</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5"/>
    </row>
    <row r="187" spans="1:39" ht="26"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5"/>
    </row>
    <row r="188" spans="1:39" ht="27" customHeight="1">
      <c r="A188" s="25"/>
      <c r="B188" s="50" t="s">
        <v>2289</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170"/>
      <c r="AF188" s="98" t="s">
        <v>2228</v>
      </c>
      <c r="AG188" s="112"/>
      <c r="AH188" s="112"/>
      <c r="AI188" s="112"/>
      <c r="AJ188" s="112"/>
      <c r="AK188" s="112"/>
      <c r="AL188" s="7"/>
      <c r="AM188" s="25"/>
    </row>
    <row r="189" spans="1:39" ht="42" customHeight="1">
      <c r="A189" s="25"/>
      <c r="B189" s="51"/>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171"/>
      <c r="AF189" s="49" t="s">
        <v>2302</v>
      </c>
      <c r="AG189" s="63"/>
      <c r="AH189" s="169"/>
      <c r="AI189" s="49" t="s">
        <v>178</v>
      </c>
      <c r="AJ189" s="63"/>
      <c r="AK189" s="63"/>
      <c r="AL189" s="7"/>
      <c r="AM189" s="25"/>
    </row>
    <row r="190" spans="1:39" ht="30" customHeight="1">
      <c r="A190" s="25"/>
      <c r="B190" s="52" t="s">
        <v>242</v>
      </c>
      <c r="C190" s="52"/>
      <c r="D190" s="52"/>
      <c r="E190" s="52"/>
      <c r="F190" s="52"/>
      <c r="G190" s="52"/>
      <c r="H190" s="52"/>
      <c r="I190" s="52"/>
      <c r="J190" s="34" t="s">
        <v>2293</v>
      </c>
      <c r="K190" s="58"/>
      <c r="L190" s="58"/>
      <c r="M190" s="58"/>
      <c r="N190" s="58"/>
      <c r="O190" s="58"/>
      <c r="P190" s="58"/>
      <c r="Q190" s="58"/>
      <c r="R190" s="58"/>
      <c r="S190" s="58"/>
      <c r="T190" s="58"/>
      <c r="U190" s="58"/>
      <c r="V190" s="58"/>
      <c r="W190" s="58"/>
      <c r="X190" s="58"/>
      <c r="Y190" s="58"/>
      <c r="Z190" s="58"/>
      <c r="AA190" s="58"/>
      <c r="AB190" s="58"/>
      <c r="AC190" s="58"/>
      <c r="AD190" s="58"/>
      <c r="AE190" s="69"/>
      <c r="AF190" s="49">
        <v>10</v>
      </c>
      <c r="AG190" s="63"/>
      <c r="AH190" s="169"/>
      <c r="AI190" s="49">
        <v>30</v>
      </c>
      <c r="AJ190" s="63"/>
      <c r="AK190" s="63"/>
      <c r="AL190" s="192"/>
      <c r="AM190" s="25"/>
    </row>
    <row r="191" spans="1:39" ht="30" customHeight="1">
      <c r="A191" s="25"/>
      <c r="B191" s="37" t="s">
        <v>2294</v>
      </c>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83"/>
      <c r="AF191" s="49">
        <v>11</v>
      </c>
      <c r="AG191" s="63"/>
      <c r="AH191" s="169"/>
      <c r="AI191" s="49">
        <v>31</v>
      </c>
      <c r="AJ191" s="63"/>
      <c r="AK191" s="63"/>
      <c r="AL191" s="192"/>
      <c r="AM191" s="25"/>
    </row>
    <row r="192" spans="1:39" ht="129.65" customHeight="1">
      <c r="A192" s="25"/>
      <c r="B192" s="52" t="s">
        <v>245</v>
      </c>
      <c r="C192" s="52"/>
      <c r="D192" s="52"/>
      <c r="E192" s="52"/>
      <c r="F192" s="52"/>
      <c r="G192" s="52"/>
      <c r="H192" s="52"/>
      <c r="I192" s="52"/>
      <c r="J192" s="40" t="s">
        <v>2303</v>
      </c>
      <c r="K192" s="40"/>
      <c r="L192" s="40"/>
      <c r="M192" s="40"/>
      <c r="N192" s="40"/>
      <c r="O192" s="40"/>
      <c r="P192" s="40"/>
      <c r="Q192" s="40"/>
      <c r="R192" s="40"/>
      <c r="S192" s="40"/>
      <c r="T192" s="40"/>
      <c r="U192" s="40"/>
      <c r="V192" s="40"/>
      <c r="W192" s="40"/>
      <c r="X192" s="40"/>
      <c r="Y192" s="40"/>
      <c r="Z192" s="40"/>
      <c r="AA192" s="40"/>
      <c r="AB192" s="40"/>
      <c r="AC192" s="40"/>
      <c r="AD192" s="40"/>
      <c r="AE192" s="40"/>
      <c r="AF192" s="49">
        <v>12</v>
      </c>
      <c r="AG192" s="63"/>
      <c r="AH192" s="169"/>
      <c r="AI192" s="49">
        <v>32</v>
      </c>
      <c r="AJ192" s="63"/>
      <c r="AK192" s="63"/>
      <c r="AL192" s="192"/>
      <c r="AM192" s="25"/>
    </row>
    <row r="193" spans="1:39" ht="30" customHeight="1">
      <c r="A193" s="25"/>
      <c r="B193" s="37" t="s">
        <v>248</v>
      </c>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83"/>
      <c r="AF193" s="49">
        <v>13</v>
      </c>
      <c r="AG193" s="63"/>
      <c r="AH193" s="169"/>
      <c r="AI193" s="49">
        <v>33</v>
      </c>
      <c r="AJ193" s="63"/>
      <c r="AK193" s="63"/>
      <c r="AL193" s="192"/>
      <c r="AM193" s="25"/>
    </row>
    <row r="194" spans="1:39" ht="40" customHeight="1">
      <c r="A194" s="25"/>
      <c r="B194" s="52" t="s">
        <v>252</v>
      </c>
      <c r="C194" s="52"/>
      <c r="D194" s="52"/>
      <c r="E194" s="52"/>
      <c r="F194" s="52"/>
      <c r="G194" s="52"/>
      <c r="H194" s="52"/>
      <c r="I194" s="52"/>
      <c r="J194" s="40" t="s">
        <v>2295</v>
      </c>
      <c r="K194" s="52"/>
      <c r="L194" s="52"/>
      <c r="M194" s="52"/>
      <c r="N194" s="52"/>
      <c r="O194" s="52"/>
      <c r="P194" s="52"/>
      <c r="Q194" s="52"/>
      <c r="R194" s="52"/>
      <c r="S194" s="52"/>
      <c r="T194" s="52"/>
      <c r="U194" s="52"/>
      <c r="V194" s="52"/>
      <c r="W194" s="52"/>
      <c r="X194" s="52"/>
      <c r="Y194" s="52"/>
      <c r="Z194" s="52"/>
      <c r="AA194" s="52"/>
      <c r="AB194" s="52"/>
      <c r="AC194" s="52"/>
      <c r="AD194" s="52"/>
      <c r="AE194" s="52"/>
      <c r="AF194" s="49">
        <v>14</v>
      </c>
      <c r="AG194" s="63"/>
      <c r="AH194" s="169"/>
      <c r="AI194" s="49">
        <v>34</v>
      </c>
      <c r="AJ194" s="63"/>
      <c r="AK194" s="63"/>
      <c r="AL194" s="192"/>
      <c r="AM194" s="25"/>
    </row>
    <row r="195" spans="1:39" ht="40" customHeight="1">
      <c r="A195" s="25"/>
      <c r="B195" s="52" t="s">
        <v>109</v>
      </c>
      <c r="C195" s="52"/>
      <c r="D195" s="52"/>
      <c r="E195" s="52"/>
      <c r="F195" s="52"/>
      <c r="G195" s="52"/>
      <c r="H195" s="52"/>
      <c r="I195" s="52"/>
      <c r="J195" s="40" t="s">
        <v>155</v>
      </c>
      <c r="K195" s="40"/>
      <c r="L195" s="40"/>
      <c r="M195" s="40"/>
      <c r="N195" s="40"/>
      <c r="O195" s="40"/>
      <c r="P195" s="40"/>
      <c r="Q195" s="40"/>
      <c r="R195" s="40"/>
      <c r="S195" s="40"/>
      <c r="T195" s="40"/>
      <c r="U195" s="40"/>
      <c r="V195" s="40"/>
      <c r="W195" s="40"/>
      <c r="X195" s="40"/>
      <c r="Y195" s="40"/>
      <c r="Z195" s="40"/>
      <c r="AA195" s="40"/>
      <c r="AB195" s="40"/>
      <c r="AC195" s="40"/>
      <c r="AD195" s="40"/>
      <c r="AE195" s="40"/>
      <c r="AF195" s="49">
        <v>15</v>
      </c>
      <c r="AG195" s="63"/>
      <c r="AH195" s="169"/>
      <c r="AI195" s="49">
        <v>35</v>
      </c>
      <c r="AJ195" s="63"/>
      <c r="AK195" s="63"/>
      <c r="AL195" s="192"/>
      <c r="AM195" s="25"/>
    </row>
    <row r="196" spans="1:39" ht="30" customHeight="1">
      <c r="A196" s="25"/>
      <c r="B196" s="34" t="s">
        <v>253</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69"/>
      <c r="AF196" s="49">
        <v>16</v>
      </c>
      <c r="AG196" s="63"/>
      <c r="AH196" s="169"/>
      <c r="AI196" s="49">
        <v>36</v>
      </c>
      <c r="AJ196" s="63"/>
      <c r="AK196" s="63"/>
      <c r="AL196" s="192"/>
      <c r="AM196" s="25"/>
    </row>
    <row r="197" spans="1:39" ht="30" customHeight="1">
      <c r="A197" s="25"/>
      <c r="B197" s="34" t="s">
        <v>257</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69"/>
      <c r="AF197" s="49">
        <v>17</v>
      </c>
      <c r="AG197" s="63"/>
      <c r="AH197" s="169"/>
      <c r="AI197" s="49">
        <v>37</v>
      </c>
      <c r="AJ197" s="63"/>
      <c r="AK197" s="63"/>
      <c r="AL197" s="192"/>
      <c r="AM197" s="25"/>
    </row>
    <row r="198" spans="1:39" ht="30" customHeight="1">
      <c r="A198" s="25"/>
      <c r="B198" s="52" t="s">
        <v>259</v>
      </c>
      <c r="C198" s="52"/>
      <c r="D198" s="52"/>
      <c r="E198" s="52"/>
      <c r="F198" s="52"/>
      <c r="G198" s="52"/>
      <c r="H198" s="52"/>
      <c r="I198" s="52"/>
      <c r="J198" s="40" t="s">
        <v>1483</v>
      </c>
      <c r="K198" s="40"/>
      <c r="L198" s="40"/>
      <c r="M198" s="40"/>
      <c r="N198" s="40"/>
      <c r="O198" s="40"/>
      <c r="P198" s="40"/>
      <c r="Q198" s="40"/>
      <c r="R198" s="40"/>
      <c r="S198" s="40"/>
      <c r="T198" s="40"/>
      <c r="U198" s="40"/>
      <c r="V198" s="40"/>
      <c r="W198" s="40"/>
      <c r="X198" s="40"/>
      <c r="Y198" s="40"/>
      <c r="Z198" s="40"/>
      <c r="AA198" s="40"/>
      <c r="AB198" s="40"/>
      <c r="AC198" s="40"/>
      <c r="AD198" s="40"/>
      <c r="AE198" s="40"/>
      <c r="AF198" s="49">
        <v>18</v>
      </c>
      <c r="AG198" s="63"/>
      <c r="AH198" s="169"/>
      <c r="AI198" s="49">
        <v>38</v>
      </c>
      <c r="AJ198" s="63"/>
      <c r="AK198" s="63"/>
      <c r="AL198" s="192"/>
      <c r="AM198" s="25"/>
    </row>
    <row r="199" spans="1:39" ht="40" customHeight="1">
      <c r="A199" s="25"/>
      <c r="B199" s="40" t="s">
        <v>263</v>
      </c>
      <c r="C199" s="40"/>
      <c r="D199" s="40"/>
      <c r="E199" s="40"/>
      <c r="F199" s="40"/>
      <c r="G199" s="40"/>
      <c r="H199" s="40"/>
      <c r="I199" s="40"/>
      <c r="J199" s="52" t="s">
        <v>1304</v>
      </c>
      <c r="K199" s="52"/>
      <c r="L199" s="52"/>
      <c r="M199" s="52"/>
      <c r="N199" s="52"/>
      <c r="O199" s="52"/>
      <c r="P199" s="52"/>
      <c r="Q199" s="52"/>
      <c r="R199" s="52"/>
      <c r="S199" s="52"/>
      <c r="T199" s="52"/>
      <c r="U199" s="52"/>
      <c r="V199" s="52"/>
      <c r="W199" s="52"/>
      <c r="X199" s="52"/>
      <c r="Y199" s="52"/>
      <c r="Z199" s="52"/>
      <c r="AA199" s="52"/>
      <c r="AB199" s="52"/>
      <c r="AC199" s="52"/>
      <c r="AD199" s="52"/>
      <c r="AE199" s="52"/>
      <c r="AF199" s="49">
        <v>19</v>
      </c>
      <c r="AG199" s="63"/>
      <c r="AH199" s="169"/>
      <c r="AI199" s="49">
        <v>39</v>
      </c>
      <c r="AJ199" s="63"/>
      <c r="AK199" s="63"/>
      <c r="AL199" s="192"/>
      <c r="AM199" s="25"/>
    </row>
    <row r="200" spans="1:39" ht="40" customHeight="1">
      <c r="A200" s="25"/>
      <c r="B200" s="34" t="s">
        <v>270</v>
      </c>
      <c r="C200" s="58"/>
      <c r="D200" s="58"/>
      <c r="E200" s="58"/>
      <c r="F200" s="58"/>
      <c r="G200" s="58"/>
      <c r="H200" s="58"/>
      <c r="I200" s="69"/>
      <c r="J200" s="40" t="s">
        <v>2296</v>
      </c>
      <c r="K200" s="40"/>
      <c r="L200" s="40"/>
      <c r="M200" s="40"/>
      <c r="N200" s="40"/>
      <c r="O200" s="40"/>
      <c r="P200" s="40"/>
      <c r="Q200" s="40"/>
      <c r="R200" s="40"/>
      <c r="S200" s="40"/>
      <c r="T200" s="40"/>
      <c r="U200" s="40"/>
      <c r="V200" s="40"/>
      <c r="W200" s="40"/>
      <c r="X200" s="40"/>
      <c r="Y200" s="40"/>
      <c r="Z200" s="40"/>
      <c r="AA200" s="40"/>
      <c r="AB200" s="40"/>
      <c r="AC200" s="40"/>
      <c r="AD200" s="40"/>
      <c r="AE200" s="40"/>
      <c r="AF200" s="49">
        <v>20</v>
      </c>
      <c r="AG200" s="63"/>
      <c r="AH200" s="169"/>
      <c r="AI200" s="49">
        <v>40</v>
      </c>
      <c r="AJ200" s="63"/>
      <c r="AK200" s="63"/>
      <c r="AL200" s="192"/>
      <c r="AM200" s="25"/>
    </row>
    <row r="201" spans="1:39" ht="30" customHeight="1">
      <c r="A201" s="25"/>
      <c r="B201" s="52" t="s">
        <v>282</v>
      </c>
      <c r="C201" s="52"/>
      <c r="D201" s="52"/>
      <c r="E201" s="52"/>
      <c r="F201" s="52"/>
      <c r="G201" s="52"/>
      <c r="H201" s="52"/>
      <c r="I201" s="52"/>
      <c r="J201" s="52" t="s">
        <v>675</v>
      </c>
      <c r="K201" s="52"/>
      <c r="L201" s="52"/>
      <c r="M201" s="52"/>
      <c r="N201" s="52"/>
      <c r="O201" s="52"/>
      <c r="P201" s="52"/>
      <c r="Q201" s="52"/>
      <c r="R201" s="52"/>
      <c r="S201" s="52"/>
      <c r="T201" s="52"/>
      <c r="U201" s="52"/>
      <c r="V201" s="52"/>
      <c r="W201" s="52"/>
      <c r="X201" s="52"/>
      <c r="Y201" s="52"/>
      <c r="Z201" s="52"/>
      <c r="AA201" s="52"/>
      <c r="AB201" s="52"/>
      <c r="AC201" s="52"/>
      <c r="AD201" s="52"/>
      <c r="AE201" s="52"/>
      <c r="AF201" s="49">
        <v>21</v>
      </c>
      <c r="AG201" s="63"/>
      <c r="AH201" s="169"/>
      <c r="AI201" s="49">
        <v>41</v>
      </c>
      <c r="AJ201" s="63"/>
      <c r="AK201" s="63"/>
      <c r="AL201" s="192"/>
      <c r="AM201" s="25"/>
    </row>
    <row r="202" spans="1:39" ht="69.650000000000006" customHeight="1">
      <c r="A202" s="25"/>
      <c r="B202" s="52" t="s">
        <v>284</v>
      </c>
      <c r="C202" s="52"/>
      <c r="D202" s="52"/>
      <c r="E202" s="52"/>
      <c r="F202" s="52"/>
      <c r="G202" s="52"/>
      <c r="H202" s="52"/>
      <c r="I202" s="52"/>
      <c r="J202" s="40" t="s">
        <v>2297</v>
      </c>
      <c r="K202" s="40"/>
      <c r="L202" s="40"/>
      <c r="M202" s="40"/>
      <c r="N202" s="40"/>
      <c r="O202" s="40"/>
      <c r="P202" s="40"/>
      <c r="Q202" s="40"/>
      <c r="R202" s="40"/>
      <c r="S202" s="40"/>
      <c r="T202" s="40"/>
      <c r="U202" s="40"/>
      <c r="V202" s="40"/>
      <c r="W202" s="40"/>
      <c r="X202" s="40"/>
      <c r="Y202" s="40"/>
      <c r="Z202" s="40"/>
      <c r="AA202" s="40"/>
      <c r="AB202" s="40"/>
      <c r="AC202" s="40"/>
      <c r="AD202" s="40"/>
      <c r="AE202" s="40"/>
      <c r="AF202" s="49">
        <v>22</v>
      </c>
      <c r="AG202" s="63"/>
      <c r="AH202" s="169"/>
      <c r="AI202" s="49">
        <v>42</v>
      </c>
      <c r="AJ202" s="63"/>
      <c r="AK202" s="63"/>
      <c r="AL202" s="192"/>
      <c r="AM202" s="25"/>
    </row>
    <row r="203" spans="1:39" ht="30" customHeight="1">
      <c r="A203" s="25"/>
      <c r="B203" s="34" t="s">
        <v>1350</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69"/>
      <c r="AF203" s="49">
        <v>23</v>
      </c>
      <c r="AG203" s="63"/>
      <c r="AH203" s="169"/>
      <c r="AI203" s="49">
        <v>43</v>
      </c>
      <c r="AJ203" s="63"/>
      <c r="AK203" s="63"/>
      <c r="AL203" s="192"/>
      <c r="AM203" s="25"/>
    </row>
    <row r="204" spans="1:39" ht="30" customHeight="1">
      <c r="A204" s="25"/>
      <c r="B204" s="34" t="s">
        <v>2278</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69"/>
      <c r="AF204" s="49">
        <v>24</v>
      </c>
      <c r="AG204" s="63"/>
      <c r="AH204" s="169"/>
      <c r="AI204" s="49">
        <v>44</v>
      </c>
      <c r="AJ204" s="63"/>
      <c r="AK204" s="63"/>
      <c r="AL204" s="192"/>
      <c r="AM204" s="25"/>
    </row>
    <row r="205" spans="1:39"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ht="15" customHeight="1">
      <c r="A206" s="27" t="s">
        <v>2331</v>
      </c>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row>
    <row r="207" spans="1:39" ht="1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row>
    <row r="208" spans="1:39" ht="1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row>
    <row r="209" spans="1:39" ht="1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row>
    <row r="210" spans="1:39" ht="1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row>
    <row r="211" spans="1:39" ht="9.6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row>
    <row r="212" spans="1:39" ht="15" customHeight="1">
      <c r="A212" s="28"/>
      <c r="B212" s="53" t="s">
        <v>125</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174"/>
      <c r="AH212" s="53" t="s">
        <v>2228</v>
      </c>
      <c r="AI212" s="66"/>
      <c r="AJ212" s="66"/>
      <c r="AK212" s="174"/>
      <c r="AL212" s="28"/>
      <c r="AM212" s="27"/>
    </row>
    <row r="213" spans="1:39" ht="15" customHeight="1">
      <c r="A213" s="28"/>
      <c r="B213" s="54" t="s">
        <v>2187</v>
      </c>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176" t="s">
        <v>2062</v>
      </c>
      <c r="AI213" s="180"/>
      <c r="AJ213" s="180"/>
      <c r="AK213" s="187"/>
      <c r="AL213" s="28"/>
      <c r="AM213" s="27"/>
    </row>
    <row r="214" spans="1:39" ht="15" customHeight="1">
      <c r="A214" s="28"/>
      <c r="B214" s="55" t="s">
        <v>2077</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176" t="s">
        <v>496</v>
      </c>
      <c r="AI214" s="180"/>
      <c r="AJ214" s="180"/>
      <c r="AK214" s="187"/>
      <c r="AL214" s="28"/>
      <c r="AM214" s="27"/>
    </row>
    <row r="215" spans="1:39" ht="15" customHeight="1">
      <c r="A215" s="28"/>
      <c r="B215" s="55" t="s">
        <v>830</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176" t="s">
        <v>1783</v>
      </c>
      <c r="AI215" s="180"/>
      <c r="AJ215" s="180"/>
      <c r="AK215" s="187"/>
      <c r="AL215" s="28"/>
      <c r="AM215" s="27"/>
    </row>
    <row r="216" spans="1:39" ht="15" customHeight="1">
      <c r="A216" s="28"/>
      <c r="B216" s="55" t="s">
        <v>2188</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176" t="s">
        <v>1951</v>
      </c>
      <c r="AI216" s="180"/>
      <c r="AJ216" s="180"/>
      <c r="AK216" s="187"/>
      <c r="AL216" s="28"/>
      <c r="AM216" s="27"/>
    </row>
    <row r="217" spans="1:39" ht="15" customHeight="1">
      <c r="A217" s="28"/>
      <c r="B217" s="55" t="s">
        <v>2189</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176" t="s">
        <v>2229</v>
      </c>
      <c r="AI217" s="180"/>
      <c r="AJ217" s="180"/>
      <c r="AK217" s="187"/>
      <c r="AL217" s="28"/>
      <c r="AM217" s="27"/>
    </row>
    <row r="218" spans="1:39" ht="4.5" customHeight="1">
      <c r="A218" s="28"/>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177"/>
      <c r="AI218" s="177"/>
      <c r="AJ218" s="177"/>
      <c r="AK218" s="177"/>
      <c r="AL218" s="28"/>
      <c r="AM218" s="27"/>
    </row>
    <row r="219" spans="1:39" ht="15" customHeight="1">
      <c r="A219" s="27" t="s">
        <v>1722</v>
      </c>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row>
    <row r="220" spans="1:39" ht="1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row>
    <row r="221" spans="1:39" ht="1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row>
    <row r="222" spans="1:39" ht="1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row>
    <row r="223" spans="1:39" ht="1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row>
    <row r="224" spans="1:39" ht="4"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row>
    <row r="225" spans="1:39" ht="15" customHeight="1">
      <c r="A225" s="28"/>
      <c r="B225" s="53" t="s">
        <v>125</v>
      </c>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174"/>
      <c r="AH225" s="53" t="s">
        <v>2228</v>
      </c>
      <c r="AI225" s="66"/>
      <c r="AJ225" s="66"/>
      <c r="AK225" s="174"/>
      <c r="AL225" s="193"/>
      <c r="AM225" s="27"/>
    </row>
    <row r="226" spans="1:39" ht="15" hidden="1" customHeight="1">
      <c r="A226" s="28"/>
      <c r="B226" s="55" t="s">
        <v>2187</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172"/>
      <c r="AF226" s="173" t="s">
        <v>2062</v>
      </c>
      <c r="AG226" s="175"/>
      <c r="AH226" s="178" t="s">
        <v>2062</v>
      </c>
      <c r="AI226" s="178"/>
      <c r="AJ226" s="178"/>
      <c r="AK226" s="178"/>
      <c r="AL226" s="194"/>
      <c r="AM226" s="27"/>
    </row>
    <row r="227" spans="1:39" ht="15" hidden="1" customHeight="1">
      <c r="A227" s="28"/>
      <c r="B227" s="55" t="s">
        <v>2077</v>
      </c>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172"/>
      <c r="AF227" s="173" t="s">
        <v>496</v>
      </c>
      <c r="AG227" s="175"/>
      <c r="AH227" s="178" t="s">
        <v>496</v>
      </c>
      <c r="AI227" s="178"/>
      <c r="AJ227" s="178"/>
      <c r="AK227" s="178"/>
      <c r="AL227" s="194"/>
      <c r="AM227" s="27"/>
    </row>
    <row r="228" spans="1:39" ht="15" hidden="1" customHeight="1">
      <c r="A228" s="28"/>
      <c r="B228" s="55" t="s">
        <v>1444</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172"/>
      <c r="AF228" s="173" t="s">
        <v>1783</v>
      </c>
      <c r="AG228" s="175"/>
      <c r="AH228" s="178" t="s">
        <v>1783</v>
      </c>
      <c r="AI228" s="178"/>
      <c r="AJ228" s="178"/>
      <c r="AK228" s="178"/>
      <c r="AL228" s="194"/>
      <c r="AM228" s="27"/>
    </row>
    <row r="229" spans="1:39" ht="15" hidden="1" customHeight="1">
      <c r="A229" s="28"/>
      <c r="B229" s="55" t="s">
        <v>2188</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172"/>
      <c r="AF229" s="173" t="s">
        <v>1951</v>
      </c>
      <c r="AG229" s="175"/>
      <c r="AH229" s="178" t="s">
        <v>1951</v>
      </c>
      <c r="AI229" s="178"/>
      <c r="AJ229" s="178"/>
      <c r="AK229" s="178"/>
      <c r="AL229" s="194"/>
      <c r="AM229" s="27"/>
    </row>
    <row r="230" spans="1:39" ht="15" hidden="1" customHeight="1">
      <c r="A230" s="28"/>
      <c r="B230" s="55" t="s">
        <v>2189</v>
      </c>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172"/>
      <c r="AF230" s="173" t="s">
        <v>2229</v>
      </c>
      <c r="AG230" s="175"/>
      <c r="AH230" s="178" t="s">
        <v>2229</v>
      </c>
      <c r="AI230" s="178"/>
      <c r="AJ230" s="178"/>
      <c r="AK230" s="178"/>
      <c r="AL230" s="194"/>
      <c r="AM230" s="27"/>
    </row>
    <row r="231" spans="1:39" ht="15" hidden="1" customHeight="1">
      <c r="A231" s="28"/>
      <c r="B231" s="55" t="s">
        <v>59</v>
      </c>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172"/>
      <c r="AF231" s="173" t="s">
        <v>2159</v>
      </c>
      <c r="AG231" s="175"/>
      <c r="AH231" s="178" t="s">
        <v>2159</v>
      </c>
      <c r="AI231" s="178"/>
      <c r="AJ231" s="178"/>
      <c r="AK231" s="178"/>
      <c r="AL231" s="194"/>
      <c r="AM231" s="27"/>
    </row>
    <row r="232" spans="1:39" ht="15" customHeight="1">
      <c r="A232" s="28"/>
      <c r="B232" s="54" t="s">
        <v>1285</v>
      </c>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176" t="s">
        <v>2128</v>
      </c>
      <c r="AI232" s="180"/>
      <c r="AJ232" s="180"/>
      <c r="AK232" s="187"/>
      <c r="AL232" s="194"/>
      <c r="AM232" s="27"/>
    </row>
    <row r="233" spans="1:39" ht="15" customHeight="1">
      <c r="A233" s="28"/>
      <c r="B233" s="55" t="s">
        <v>1381</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176" t="s">
        <v>2020</v>
      </c>
      <c r="AI233" s="180"/>
      <c r="AJ233" s="180"/>
      <c r="AK233" s="187"/>
      <c r="AL233" s="194"/>
      <c r="AM233" s="27"/>
    </row>
    <row r="234" spans="1:39" ht="15" customHeight="1">
      <c r="A234" s="28"/>
      <c r="B234" s="55" t="s">
        <v>2079</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176" t="s">
        <v>1803</v>
      </c>
      <c r="AI234" s="180"/>
      <c r="AJ234" s="180"/>
      <c r="AK234" s="187"/>
      <c r="AL234" s="194"/>
      <c r="AM234" s="27"/>
    </row>
    <row r="235" spans="1:39" ht="15" customHeight="1">
      <c r="A235" s="28"/>
      <c r="B235" s="55" t="s">
        <v>697</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176" t="s">
        <v>2230</v>
      </c>
      <c r="AI235" s="180"/>
      <c r="AJ235" s="180"/>
      <c r="AK235" s="187"/>
      <c r="AL235" s="194"/>
      <c r="AM235" s="27"/>
    </row>
    <row r="236" spans="1:39" ht="15" customHeight="1">
      <c r="A236" s="28"/>
      <c r="B236" s="55" t="s">
        <v>1875</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176" t="s">
        <v>2231</v>
      </c>
      <c r="AI236" s="180"/>
      <c r="AJ236" s="180"/>
      <c r="AK236" s="187"/>
      <c r="AL236" s="194"/>
      <c r="AM236" s="27"/>
    </row>
    <row r="237" spans="1:39" ht="15" customHeight="1">
      <c r="A237" s="28"/>
      <c r="B237" s="55" t="s">
        <v>2190</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176" t="s">
        <v>2232</v>
      </c>
      <c r="AI237" s="180"/>
      <c r="AJ237" s="180"/>
      <c r="AK237" s="187"/>
      <c r="AL237" s="194"/>
      <c r="AM237" s="27"/>
    </row>
    <row r="238" spans="1:39" ht="15" customHeight="1">
      <c r="A238" s="28"/>
      <c r="B238" s="55" t="s">
        <v>318</v>
      </c>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176" t="s">
        <v>2233</v>
      </c>
      <c r="AI238" s="180"/>
      <c r="AJ238" s="180"/>
      <c r="AK238" s="187"/>
      <c r="AL238" s="194"/>
      <c r="AM238" s="27"/>
    </row>
    <row r="239" spans="1:39" ht="15" customHeight="1">
      <c r="A239" s="28"/>
      <c r="B239" s="55" t="s">
        <v>1243</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176" t="s">
        <v>2234</v>
      </c>
      <c r="AI239" s="180"/>
      <c r="AJ239" s="180"/>
      <c r="AK239" s="187"/>
      <c r="AL239" s="194"/>
      <c r="AM239" s="27"/>
    </row>
    <row r="240" spans="1:39" ht="15" customHeight="1">
      <c r="A240" s="28"/>
      <c r="B240" s="55" t="s">
        <v>2191</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176" t="s">
        <v>2300</v>
      </c>
      <c r="AI240" s="180"/>
      <c r="AJ240" s="180"/>
      <c r="AK240" s="187"/>
      <c r="AL240" s="194"/>
      <c r="AM240" s="27"/>
    </row>
    <row r="241" spans="1:39" ht="15" customHeight="1">
      <c r="A241" s="28"/>
      <c r="B241" s="55" t="s">
        <v>2192</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176" t="s">
        <v>2235</v>
      </c>
      <c r="AI241" s="180"/>
      <c r="AJ241" s="180"/>
      <c r="AK241" s="187"/>
      <c r="AL241" s="194"/>
      <c r="AM241" s="27"/>
    </row>
    <row r="242" spans="1:39" ht="15" customHeight="1">
      <c r="A242" s="28"/>
      <c r="B242" s="55" t="s">
        <v>653</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176" t="s">
        <v>1265</v>
      </c>
      <c r="AI242" s="180"/>
      <c r="AJ242" s="180"/>
      <c r="AK242" s="187"/>
      <c r="AL242" s="194"/>
      <c r="AM242" s="27"/>
    </row>
    <row r="243" spans="1:39" ht="15" customHeight="1">
      <c r="A243" s="28"/>
      <c r="B243" s="55" t="s">
        <v>2236</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176" t="s">
        <v>577</v>
      </c>
      <c r="AI243" s="180"/>
      <c r="AJ243" s="180"/>
      <c r="AK243" s="187"/>
      <c r="AL243" s="194"/>
      <c r="AM243" s="27"/>
    </row>
    <row r="244" spans="1:39" ht="15" customHeight="1">
      <c r="A244" s="28"/>
      <c r="B244" s="55" t="s">
        <v>1447</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176" t="s">
        <v>1347</v>
      </c>
      <c r="AI244" s="180"/>
      <c r="AJ244" s="180"/>
      <c r="AK244" s="187"/>
      <c r="AL244" s="194"/>
      <c r="AM244" s="27"/>
    </row>
    <row r="245" spans="1:39" ht="15" customHeight="1">
      <c r="A245" s="28"/>
      <c r="B245" s="55" t="s">
        <v>2193</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176" t="s">
        <v>2237</v>
      </c>
      <c r="AI245" s="180"/>
      <c r="AJ245" s="180"/>
      <c r="AK245" s="187"/>
      <c r="AL245" s="194"/>
      <c r="AM245" s="27"/>
    </row>
    <row r="246" spans="1:39" ht="15" customHeight="1">
      <c r="A246" s="28"/>
      <c r="B246" s="55" t="s">
        <v>2194</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176" t="s">
        <v>128</v>
      </c>
      <c r="AI246" s="180"/>
      <c r="AJ246" s="180"/>
      <c r="AK246" s="187"/>
      <c r="AL246" s="194"/>
      <c r="AM246" s="27"/>
    </row>
    <row r="247" spans="1:39" ht="15" customHeight="1">
      <c r="A247" s="28"/>
      <c r="B247" s="55" t="s">
        <v>1633</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176" t="s">
        <v>2238</v>
      </c>
      <c r="AI247" s="180"/>
      <c r="AJ247" s="180"/>
      <c r="AK247" s="187"/>
      <c r="AL247" s="194"/>
      <c r="AM247" s="27"/>
    </row>
    <row r="248" spans="1:39" ht="15" customHeight="1">
      <c r="A248" s="28"/>
      <c r="B248" s="55" t="s">
        <v>958</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176" t="s">
        <v>1873</v>
      </c>
      <c r="AI248" s="180"/>
      <c r="AJ248" s="180"/>
      <c r="AK248" s="187"/>
      <c r="AL248" s="194"/>
      <c r="AM248" s="27"/>
    </row>
    <row r="249" spans="1:39" ht="27.65" customHeight="1">
      <c r="A249" s="28"/>
      <c r="B249" s="55" t="s">
        <v>2299</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179" t="s">
        <v>2240</v>
      </c>
      <c r="AI249" s="181"/>
      <c r="AJ249" s="181"/>
      <c r="AK249" s="188"/>
      <c r="AL249" s="195"/>
      <c r="AM249" s="27"/>
    </row>
    <row r="250" spans="1:39" ht="15" customHeight="1">
      <c r="A250" s="28"/>
      <c r="B250" s="55" t="s">
        <v>23</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179" t="s">
        <v>1120</v>
      </c>
      <c r="AI250" s="181"/>
      <c r="AJ250" s="181"/>
      <c r="AK250" s="188"/>
      <c r="AL250" s="195"/>
      <c r="AM250" s="27"/>
    </row>
    <row r="251" spans="1:39" ht="15" customHeight="1">
      <c r="A251" s="28"/>
      <c r="B251" s="55" t="s">
        <v>2195</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176" t="s">
        <v>2241</v>
      </c>
      <c r="AI251" s="180"/>
      <c r="AJ251" s="180"/>
      <c r="AK251" s="187"/>
      <c r="AL251" s="194"/>
      <c r="AM251" s="27"/>
    </row>
    <row r="252" spans="1:39" ht="15" customHeight="1">
      <c r="A252" s="28"/>
      <c r="B252" s="55" t="s">
        <v>2196</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176" t="s">
        <v>2242</v>
      </c>
      <c r="AI252" s="180"/>
      <c r="AJ252" s="180"/>
      <c r="AK252" s="187"/>
      <c r="AL252" s="194"/>
      <c r="AM252" s="27"/>
    </row>
    <row r="253" spans="1:39" ht="15" customHeight="1">
      <c r="A253" s="28"/>
      <c r="B253" s="55" t="s">
        <v>2243</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176" t="s">
        <v>2244</v>
      </c>
      <c r="AI253" s="180"/>
      <c r="AJ253" s="180"/>
      <c r="AK253" s="187"/>
      <c r="AL253" s="194"/>
      <c r="AM253" s="27"/>
    </row>
    <row r="254" spans="1:39" ht="15" customHeight="1">
      <c r="A254" s="28"/>
      <c r="B254" s="55" t="s">
        <v>2197</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172"/>
      <c r="AH254" s="176" t="s">
        <v>1637</v>
      </c>
      <c r="AI254" s="180"/>
      <c r="AJ254" s="180"/>
      <c r="AK254" s="187"/>
      <c r="AL254" s="194"/>
      <c r="AM254" s="27"/>
    </row>
    <row r="255" spans="1:39" ht="15" customHeight="1">
      <c r="A255" s="28"/>
      <c r="B255" s="55" t="s">
        <v>2198</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172"/>
      <c r="AH255" s="176" t="s">
        <v>2245</v>
      </c>
      <c r="AI255" s="180"/>
      <c r="AJ255" s="180"/>
      <c r="AK255" s="187"/>
      <c r="AL255" s="194"/>
      <c r="AM255" s="27"/>
    </row>
    <row r="256" spans="1:39" ht="15" customHeight="1">
      <c r="A256" s="28"/>
      <c r="B256" s="55" t="s">
        <v>2200</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172"/>
      <c r="AH256" s="176" t="s">
        <v>925</v>
      </c>
      <c r="AI256" s="180"/>
      <c r="AJ256" s="180"/>
      <c r="AK256" s="187"/>
      <c r="AL256" s="194"/>
      <c r="AM256" s="27"/>
    </row>
    <row r="257" spans="1:39" ht="15" customHeight="1">
      <c r="A257" s="28"/>
      <c r="B257" s="55" t="s">
        <v>2239</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172"/>
      <c r="AH257" s="179" t="s">
        <v>1133</v>
      </c>
      <c r="AI257" s="181"/>
      <c r="AJ257" s="181"/>
      <c r="AK257" s="188"/>
      <c r="AL257" s="195"/>
      <c r="AM257" s="27"/>
    </row>
    <row r="258" spans="1:39" ht="15" customHeight="1">
      <c r="A258" s="28"/>
      <c r="B258" s="55" t="s">
        <v>2201</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172"/>
      <c r="AH258" s="179" t="s">
        <v>2247</v>
      </c>
      <c r="AI258" s="181"/>
      <c r="AJ258" s="181"/>
      <c r="AK258" s="188"/>
      <c r="AL258" s="195"/>
      <c r="AM258" s="27"/>
    </row>
    <row r="259" spans="1:39" ht="15" customHeight="1">
      <c r="A259" s="28"/>
      <c r="B259" s="55" t="s">
        <v>115</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172"/>
      <c r="AH259" s="179" t="s">
        <v>2248</v>
      </c>
      <c r="AI259" s="181"/>
      <c r="AJ259" s="181"/>
      <c r="AK259" s="188"/>
      <c r="AL259" s="195"/>
      <c r="AM259" s="27"/>
    </row>
    <row r="260" spans="1:39" ht="15" customHeight="1">
      <c r="A260" s="28"/>
      <c r="B260" s="55" t="s">
        <v>2250</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172"/>
      <c r="AH260" s="179" t="s">
        <v>2249</v>
      </c>
      <c r="AI260" s="181"/>
      <c r="AJ260" s="181"/>
      <c r="AK260" s="188"/>
      <c r="AL260" s="195"/>
      <c r="AM260" s="27"/>
    </row>
    <row r="261" spans="1:39" ht="15" customHeight="1">
      <c r="A261" s="28"/>
      <c r="B261" s="55" t="s">
        <v>2202</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172"/>
      <c r="AH261" s="179" t="s">
        <v>2251</v>
      </c>
      <c r="AI261" s="181"/>
      <c r="AJ261" s="181"/>
      <c r="AK261" s="188"/>
      <c r="AL261" s="195"/>
      <c r="AM261" s="27"/>
    </row>
    <row r="262" spans="1:39" ht="15" customHeight="1">
      <c r="A262" s="28"/>
      <c r="B262" s="55" t="s">
        <v>1297</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172"/>
      <c r="AH262" s="179" t="s">
        <v>2252</v>
      </c>
      <c r="AI262" s="181"/>
      <c r="AJ262" s="181"/>
      <c r="AK262" s="188"/>
      <c r="AL262" s="195"/>
      <c r="AM262" s="27"/>
    </row>
    <row r="263" spans="1:39" ht="15" customHeight="1">
      <c r="A263" s="28"/>
      <c r="B263" s="55" t="s">
        <v>2203</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172"/>
      <c r="AH263" s="179" t="s">
        <v>271</v>
      </c>
      <c r="AI263" s="181"/>
      <c r="AJ263" s="181"/>
      <c r="AK263" s="188"/>
      <c r="AL263" s="195"/>
      <c r="AM263" s="27"/>
    </row>
    <row r="264" spans="1:39" ht="15" customHeight="1">
      <c r="A264" s="28"/>
      <c r="B264" s="55" t="s">
        <v>2205</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172"/>
      <c r="AH264" s="179" t="s">
        <v>1401</v>
      </c>
      <c r="AI264" s="181"/>
      <c r="AJ264" s="181"/>
      <c r="AK264" s="188"/>
      <c r="AL264" s="195"/>
      <c r="AM264" s="27"/>
    </row>
    <row r="265" spans="1:39" ht="15" customHeight="1">
      <c r="A265" s="28"/>
      <c r="B265" s="55" t="s">
        <v>2206</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172"/>
      <c r="AH265" s="179" t="s">
        <v>2253</v>
      </c>
      <c r="AI265" s="181"/>
      <c r="AJ265" s="181"/>
      <c r="AK265" s="188"/>
      <c r="AL265" s="195"/>
      <c r="AM265" s="27"/>
    </row>
    <row r="266" spans="1:39" ht="15" customHeight="1">
      <c r="A266" s="28"/>
      <c r="B266" s="55" t="s">
        <v>2207</v>
      </c>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172"/>
      <c r="AH266" s="179" t="s">
        <v>2212</v>
      </c>
      <c r="AI266" s="181"/>
      <c r="AJ266" s="181"/>
      <c r="AK266" s="188"/>
      <c r="AL266" s="195"/>
      <c r="AM266" s="27"/>
    </row>
    <row r="267" spans="1:39" ht="30" customHeight="1">
      <c r="A267" s="28"/>
      <c r="B267" s="55" t="s">
        <v>2208</v>
      </c>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172"/>
      <c r="AH267" s="179" t="s">
        <v>2254</v>
      </c>
      <c r="AI267" s="181"/>
      <c r="AJ267" s="181"/>
      <c r="AK267" s="188"/>
      <c r="AL267" s="195"/>
      <c r="AM267" s="27"/>
    </row>
    <row r="268" spans="1:39" ht="15" customHeight="1">
      <c r="A268" s="28"/>
      <c r="B268" s="55" t="s">
        <v>2209</v>
      </c>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172"/>
      <c r="AH268" s="179" t="s">
        <v>1324</v>
      </c>
      <c r="AI268" s="181"/>
      <c r="AJ268" s="181"/>
      <c r="AK268" s="188"/>
      <c r="AL268" s="195"/>
      <c r="AM268" s="27"/>
    </row>
    <row r="269" spans="1:39" ht="15" customHeight="1">
      <c r="A269" s="28"/>
      <c r="B269" s="55" t="s">
        <v>2210</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172"/>
      <c r="AH269" s="179" t="s">
        <v>2255</v>
      </c>
      <c r="AI269" s="181"/>
      <c r="AJ269" s="181"/>
      <c r="AK269" s="188"/>
      <c r="AL269" s="195"/>
      <c r="AM269" s="27"/>
    </row>
    <row r="270" spans="1:39" ht="15" customHeight="1">
      <c r="A270" s="28"/>
      <c r="B270" s="55" t="s">
        <v>2211</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172"/>
      <c r="AH270" s="179" t="s">
        <v>1827</v>
      </c>
      <c r="AI270" s="181"/>
      <c r="AJ270" s="181"/>
      <c r="AK270" s="188"/>
      <c r="AL270" s="195"/>
      <c r="AM270" s="27"/>
    </row>
    <row r="271" spans="1:39" ht="15" customHeight="1">
      <c r="A271" s="28"/>
      <c r="B271" s="55" t="s">
        <v>2213</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172"/>
      <c r="AH271" s="179" t="s">
        <v>2256</v>
      </c>
      <c r="AI271" s="181"/>
      <c r="AJ271" s="181"/>
      <c r="AK271" s="188"/>
      <c r="AL271" s="195"/>
      <c r="AM271" s="27"/>
    </row>
    <row r="272" spans="1:39" ht="15" customHeight="1">
      <c r="A272" s="28"/>
      <c r="B272" s="55" t="s">
        <v>710</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172"/>
      <c r="AH272" s="179" t="s">
        <v>427</v>
      </c>
      <c r="AI272" s="181"/>
      <c r="AJ272" s="181"/>
      <c r="AK272" s="188"/>
      <c r="AL272" s="195"/>
      <c r="AM272" s="27"/>
    </row>
    <row r="273" spans="1:39" ht="45" customHeight="1">
      <c r="A273" s="28"/>
      <c r="B273" s="55" t="s">
        <v>1730</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172"/>
      <c r="AH273" s="179" t="s">
        <v>598</v>
      </c>
      <c r="AI273" s="181"/>
      <c r="AJ273" s="181"/>
      <c r="AK273" s="188"/>
      <c r="AL273" s="195"/>
      <c r="AM273" s="27"/>
    </row>
    <row r="274" spans="1:39" ht="30" customHeight="1">
      <c r="A274" s="28"/>
      <c r="B274" s="55" t="s">
        <v>1893</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172"/>
      <c r="AH274" s="179" t="s">
        <v>2257</v>
      </c>
      <c r="AI274" s="181"/>
      <c r="AJ274" s="181"/>
      <c r="AK274" s="188"/>
      <c r="AL274" s="195"/>
      <c r="AM274" s="27"/>
    </row>
    <row r="275" spans="1:39" ht="15" customHeight="1">
      <c r="A275" s="28"/>
      <c r="B275" s="55" t="s">
        <v>2214</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172"/>
      <c r="AH275" s="179" t="s">
        <v>1076</v>
      </c>
      <c r="AI275" s="181"/>
      <c r="AJ275" s="181"/>
      <c r="AK275" s="188"/>
      <c r="AL275" s="195"/>
      <c r="AM275" s="27"/>
    </row>
    <row r="276" spans="1:39" ht="120" customHeight="1">
      <c r="A276" s="28"/>
      <c r="B276" s="55" t="s">
        <v>394</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172"/>
      <c r="AH276" s="179" t="s">
        <v>2258</v>
      </c>
      <c r="AI276" s="181"/>
      <c r="AJ276" s="181"/>
      <c r="AK276" s="188"/>
      <c r="AL276" s="195"/>
      <c r="AM276" s="27"/>
    </row>
    <row r="277" spans="1:39" ht="30" customHeight="1">
      <c r="A277" s="28"/>
      <c r="B277" s="55" t="s">
        <v>1476</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172"/>
      <c r="AH277" s="179" t="s">
        <v>334</v>
      </c>
      <c r="AI277" s="181"/>
      <c r="AJ277" s="181"/>
      <c r="AK277" s="188"/>
      <c r="AL277" s="195"/>
      <c r="AM277" s="27"/>
    </row>
    <row r="278" spans="1:39" ht="15" customHeight="1">
      <c r="A278" s="28"/>
      <c r="B278" s="55" t="s">
        <v>2215</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172"/>
      <c r="AH278" s="179" t="s">
        <v>2259</v>
      </c>
      <c r="AI278" s="181"/>
      <c r="AJ278" s="181"/>
      <c r="AK278" s="188"/>
      <c r="AL278" s="195"/>
      <c r="AM278" s="27"/>
    </row>
    <row r="279" spans="1:39" ht="15" customHeight="1">
      <c r="A279" s="28"/>
      <c r="B279" s="55" t="s">
        <v>2216</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172"/>
      <c r="AH279" s="179" t="s">
        <v>2260</v>
      </c>
      <c r="AI279" s="181"/>
      <c r="AJ279" s="181"/>
      <c r="AK279" s="188"/>
      <c r="AL279" s="195"/>
      <c r="AM279" s="27"/>
    </row>
    <row r="280" spans="1:39" ht="15" customHeight="1">
      <c r="A280" s="28"/>
      <c r="B280" s="55" t="s">
        <v>2217</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172"/>
      <c r="AH280" s="179" t="s">
        <v>1815</v>
      </c>
      <c r="AI280" s="181"/>
      <c r="AJ280" s="181"/>
      <c r="AK280" s="188"/>
      <c r="AL280" s="195"/>
      <c r="AM280" s="27"/>
    </row>
    <row r="281" spans="1:39" ht="15" customHeight="1">
      <c r="A281" s="28"/>
      <c r="B281" s="55" t="s">
        <v>2086</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172"/>
      <c r="AH281" s="179" t="s">
        <v>2261</v>
      </c>
      <c r="AI281" s="181"/>
      <c r="AJ281" s="181"/>
      <c r="AK281" s="188"/>
      <c r="AL281" s="195"/>
      <c r="AM281" s="27"/>
    </row>
    <row r="282" spans="1:39" ht="15" customHeight="1">
      <c r="A282" s="28"/>
      <c r="B282" s="55" t="s">
        <v>2218</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172"/>
      <c r="AH282" s="179" t="s">
        <v>2262</v>
      </c>
      <c r="AI282" s="181"/>
      <c r="AJ282" s="181"/>
      <c r="AK282" s="188"/>
      <c r="AL282" s="195"/>
      <c r="AM282" s="27"/>
    </row>
    <row r="283" spans="1:39" ht="15" customHeight="1">
      <c r="A283" s="28"/>
      <c r="B283" s="55" t="s">
        <v>2219</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172"/>
      <c r="AH283" s="179" t="s">
        <v>1234</v>
      </c>
      <c r="AI283" s="181"/>
      <c r="AJ283" s="181"/>
      <c r="AK283" s="188"/>
      <c r="AL283" s="195"/>
      <c r="AM283" s="27"/>
    </row>
    <row r="284" spans="1:39" ht="15" customHeight="1">
      <c r="A284" s="28"/>
      <c r="B284" s="55" t="s">
        <v>2220</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172"/>
      <c r="AH284" s="179" t="s">
        <v>2263</v>
      </c>
      <c r="AI284" s="181"/>
      <c r="AJ284" s="181"/>
      <c r="AK284" s="188"/>
      <c r="AL284" s="195"/>
      <c r="AM284" s="27"/>
    </row>
    <row r="285" spans="1:39" ht="15" customHeight="1">
      <c r="A285" s="28"/>
      <c r="B285" s="55" t="s">
        <v>2221</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172"/>
      <c r="AH285" s="179" t="s">
        <v>2264</v>
      </c>
      <c r="AI285" s="181"/>
      <c r="AJ285" s="181"/>
      <c r="AK285" s="188"/>
      <c r="AL285" s="195"/>
      <c r="AM285" s="27"/>
    </row>
    <row r="286" spans="1:39" ht="15" customHeight="1">
      <c r="A286" s="28"/>
      <c r="B286" s="55" t="s">
        <v>2222</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172"/>
      <c r="AH286" s="179" t="s">
        <v>2265</v>
      </c>
      <c r="AI286" s="181"/>
      <c r="AJ286" s="181"/>
      <c r="AK286" s="188"/>
      <c r="AL286" s="195"/>
      <c r="AM286" s="27"/>
    </row>
    <row r="287" spans="1:39" ht="15" customHeight="1">
      <c r="A287" s="28"/>
      <c r="B287" s="55" t="s">
        <v>2223</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172"/>
      <c r="AH287" s="179" t="s">
        <v>2266</v>
      </c>
      <c r="AI287" s="181"/>
      <c r="AJ287" s="181"/>
      <c r="AK287" s="188"/>
      <c r="AL287" s="195"/>
      <c r="AM287" s="27"/>
    </row>
    <row r="288" spans="1:39" ht="15" customHeight="1">
      <c r="A288" s="28"/>
      <c r="B288" s="55" t="s">
        <v>1736</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172"/>
      <c r="AH288" s="179" t="s">
        <v>2267</v>
      </c>
      <c r="AI288" s="181"/>
      <c r="AJ288" s="181"/>
      <c r="AK288" s="188"/>
      <c r="AL288" s="195"/>
      <c r="AM288" s="27"/>
    </row>
    <row r="289" spans="1:39" ht="15" customHeight="1">
      <c r="A289" s="28"/>
      <c r="B289" s="55" t="s">
        <v>2224</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172"/>
      <c r="AH289" s="179" t="s">
        <v>1830</v>
      </c>
      <c r="AI289" s="181"/>
      <c r="AJ289" s="181"/>
      <c r="AK289" s="188"/>
      <c r="AL289" s="195"/>
      <c r="AM289" s="27"/>
    </row>
    <row r="290" spans="1:39" ht="15" customHeight="1">
      <c r="A290" s="28"/>
      <c r="B290" s="55" t="s">
        <v>2094</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172"/>
      <c r="AH290" s="179" t="s">
        <v>279</v>
      </c>
      <c r="AI290" s="181"/>
      <c r="AJ290" s="181"/>
      <c r="AK290" s="188"/>
      <c r="AL290" s="195"/>
      <c r="AM290" s="27"/>
    </row>
    <row r="291" spans="1:39" ht="15" customHeight="1">
      <c r="A291" s="28"/>
      <c r="B291" s="55" t="s">
        <v>2166</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172"/>
      <c r="AH291" s="179" t="s">
        <v>1626</v>
      </c>
      <c r="AI291" s="181"/>
      <c r="AJ291" s="181"/>
      <c r="AK291" s="188"/>
      <c r="AL291" s="195"/>
      <c r="AM291" s="27"/>
    </row>
    <row r="292" spans="1:39" ht="45" customHeight="1">
      <c r="A292" s="28"/>
      <c r="B292" s="55" t="s">
        <v>2225</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172"/>
      <c r="AH292" s="179" t="s">
        <v>2268</v>
      </c>
      <c r="AI292" s="181"/>
      <c r="AJ292" s="181"/>
      <c r="AK292" s="188"/>
      <c r="AL292" s="195"/>
      <c r="AM292" s="27"/>
    </row>
    <row r="293" spans="1:39" ht="15" customHeight="1">
      <c r="A293" s="28"/>
      <c r="B293" s="55" t="s">
        <v>2226</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172"/>
      <c r="AH293" s="179" t="s">
        <v>2269</v>
      </c>
      <c r="AI293" s="181"/>
      <c r="AJ293" s="181"/>
      <c r="AK293" s="188"/>
      <c r="AL293" s="195"/>
      <c r="AM293" s="27"/>
    </row>
    <row r="294" spans="1:39" ht="15" customHeight="1">
      <c r="A294" s="28"/>
      <c r="B294" s="55" t="s">
        <v>2227</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172"/>
      <c r="AH294" s="179" t="s">
        <v>2270</v>
      </c>
      <c r="AI294" s="181"/>
      <c r="AJ294" s="181"/>
      <c r="AK294" s="188"/>
      <c r="AL294" s="195"/>
      <c r="AM294" s="27"/>
    </row>
    <row r="295" spans="1:39" ht="15" customHeight="1">
      <c r="A295" s="28"/>
      <c r="B295" s="55" t="s">
        <v>2312</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172"/>
      <c r="AH295" s="179" t="s">
        <v>2271</v>
      </c>
      <c r="AI295" s="181"/>
      <c r="AJ295" s="181"/>
      <c r="AK295" s="188"/>
      <c r="AL295" s="195"/>
      <c r="AM295" s="27"/>
    </row>
    <row r="296" spans="1:39" ht="15" customHeight="1">
      <c r="A296" s="28"/>
      <c r="B296" s="55" t="s">
        <v>2041</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172"/>
      <c r="AH296" s="179" t="s">
        <v>2272</v>
      </c>
      <c r="AI296" s="181"/>
      <c r="AJ296" s="181"/>
      <c r="AK296" s="188"/>
      <c r="AL296" s="195"/>
      <c r="AM296" s="27"/>
    </row>
    <row r="297" spans="1:39" ht="85" customHeight="1">
      <c r="A297" s="28"/>
      <c r="B297" s="55" t="s">
        <v>1600</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172"/>
      <c r="AH297" s="179" t="s">
        <v>2273</v>
      </c>
      <c r="AI297" s="181"/>
      <c r="AJ297" s="181"/>
      <c r="AK297" s="188"/>
      <c r="AL297" s="195"/>
      <c r="AM297" s="27"/>
    </row>
    <row r="298" spans="1:39" ht="15" customHeight="1">
      <c r="A298" s="28"/>
      <c r="B298" s="55" t="s">
        <v>2117</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172"/>
      <c r="AH298" s="179" t="s">
        <v>1940</v>
      </c>
      <c r="AI298" s="181"/>
      <c r="AJ298" s="181"/>
      <c r="AK298" s="188"/>
      <c r="AL298" s="195"/>
      <c r="AM298" s="27"/>
    </row>
    <row r="299" spans="1:39" ht="4"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7"/>
    </row>
    <row r="300" spans="1:39" ht="15" customHeight="1">
      <c r="A300" s="27" t="s">
        <v>406</v>
      </c>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row>
    <row r="301" spans="1:39" ht="12.6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row>
    <row r="302" spans="1:39" ht="15" customHeight="1">
      <c r="A302" s="28"/>
      <c r="B302" s="56" t="s">
        <v>2307</v>
      </c>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t="s">
        <v>2228</v>
      </c>
      <c r="AI302" s="56"/>
      <c r="AJ302" s="56"/>
      <c r="AK302" s="56"/>
      <c r="AL302" s="28"/>
      <c r="AM302" s="27"/>
    </row>
    <row r="303" spans="1:39" ht="15" customHeight="1">
      <c r="A303" s="28"/>
      <c r="B303" s="54" t="s">
        <v>1806</v>
      </c>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176" t="s">
        <v>2292</v>
      </c>
      <c r="AI303" s="180"/>
      <c r="AJ303" s="180"/>
      <c r="AK303" s="187"/>
      <c r="AL303" s="28"/>
      <c r="AM303" s="27"/>
    </row>
    <row r="304" spans="1:39" ht="15" customHeight="1">
      <c r="A304" s="28"/>
      <c r="B304" s="54" t="s">
        <v>2308</v>
      </c>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176" t="s">
        <v>954</v>
      </c>
      <c r="AI304" s="180"/>
      <c r="AJ304" s="180"/>
      <c r="AK304" s="187"/>
      <c r="AL304" s="28"/>
      <c r="AM304" s="27"/>
    </row>
    <row r="305" spans="1:44" ht="15" customHeight="1">
      <c r="A305" s="28"/>
      <c r="B305" s="54" t="s">
        <v>2309</v>
      </c>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176" t="s">
        <v>2246</v>
      </c>
      <c r="AI305" s="180"/>
      <c r="AJ305" s="180"/>
      <c r="AK305" s="187"/>
      <c r="AL305" s="28"/>
      <c r="AM305" s="27"/>
    </row>
    <row r="306" spans="1:44" ht="15" customHeight="1">
      <c r="A306" s="28"/>
      <c r="B306" s="54" t="s">
        <v>2310</v>
      </c>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176" t="s">
        <v>2311</v>
      </c>
      <c r="AI306" s="180"/>
      <c r="AJ306" s="180"/>
      <c r="AK306" s="187"/>
      <c r="AL306" s="28"/>
      <c r="AM306" s="27"/>
    </row>
    <row r="307" spans="1:44" ht="15" customHeight="1">
      <c r="A307" s="28"/>
      <c r="B307" s="54" t="s">
        <v>2199</v>
      </c>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176" t="s">
        <v>2010</v>
      </c>
      <c r="AI307" s="180"/>
      <c r="AJ307" s="180"/>
      <c r="AK307" s="187"/>
      <c r="AL307" s="28"/>
      <c r="AM307" s="27"/>
    </row>
    <row r="308" spans="1:44" ht="15" customHeight="1">
      <c r="A308" s="28"/>
      <c r="B308" s="54" t="s">
        <v>2117</v>
      </c>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176" t="s">
        <v>833</v>
      </c>
      <c r="AI308" s="180"/>
      <c r="AJ308" s="180"/>
      <c r="AK308" s="187"/>
      <c r="AL308" s="28"/>
      <c r="AM308" s="27"/>
    </row>
    <row r="309" spans="1:44" ht="4"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199"/>
      <c r="AN309" s="199"/>
      <c r="AO309" s="199"/>
      <c r="AP309" s="199"/>
      <c r="AQ309" s="199"/>
      <c r="AR309" s="199"/>
    </row>
    <row r="310" spans="1:44" ht="15" customHeight="1">
      <c r="A310" s="27" t="s">
        <v>2325</v>
      </c>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199"/>
      <c r="AN310" s="199"/>
      <c r="AO310" s="199"/>
      <c r="AP310" s="199"/>
      <c r="AQ310" s="199"/>
      <c r="AR310" s="199"/>
    </row>
    <row r="311" spans="1:44" ht="1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199"/>
      <c r="AN311" s="199"/>
      <c r="AO311" s="199"/>
      <c r="AP311" s="199"/>
      <c r="AQ311" s="199"/>
      <c r="AR311" s="199"/>
    </row>
    <row r="312" spans="1:44" ht="1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199"/>
      <c r="AN312" s="199"/>
      <c r="AO312" s="199"/>
      <c r="AP312" s="199"/>
      <c r="AQ312" s="199"/>
      <c r="AR312" s="199"/>
    </row>
    <row r="313" spans="1:44" ht="1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199"/>
      <c r="AN313" s="199"/>
      <c r="AO313" s="199"/>
      <c r="AP313" s="199"/>
      <c r="AQ313" s="199"/>
      <c r="AR313" s="199"/>
    </row>
    <row r="314" spans="1:44" ht="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199"/>
      <c r="AN314" s="199"/>
      <c r="AO314" s="199"/>
      <c r="AP314" s="199"/>
      <c r="AQ314" s="199"/>
      <c r="AR314" s="199"/>
    </row>
    <row r="315" spans="1:44" ht="15" customHeight="1">
      <c r="A315" s="27" t="s">
        <v>2326</v>
      </c>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row>
    <row r="316" spans="1:44" ht="1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row>
    <row r="317" spans="1:44" ht="1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row>
    <row r="318" spans="1:44" ht="1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row>
    <row r="319" spans="1:44" ht="1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row>
    <row r="320" spans="1:44" ht="1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row>
    <row r="321" spans="1:39" ht="1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row>
    <row r="322" spans="1:39" ht="1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row>
    <row r="323" spans="1:39" ht="1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row>
    <row r="324" spans="1:39" ht="1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row>
    <row r="325" spans="1:39" ht="1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row>
    <row r="326" spans="1:39" ht="1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row>
    <row r="327" spans="1:39" ht="1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row>
    <row r="328" spans="1:39" ht="1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row>
    <row r="329" spans="1:39" ht="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row>
    <row r="330" spans="1:39" ht="15" customHeight="1">
      <c r="A330" s="27" t="s">
        <v>1165</v>
      </c>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row>
    <row r="331" spans="1:39" ht="1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row>
    <row r="332" spans="1:39" ht="1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row>
    <row r="333" spans="1:39" ht="1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row>
    <row r="334" spans="1:39" ht="1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row>
    <row r="335" spans="1:39" ht="1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row>
    <row r="336" spans="1:39" ht="1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row>
    <row r="337" spans="1:39" ht="1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row>
    <row r="338" spans="1:39" ht="1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row>
    <row r="339" spans="1:39" ht="1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row>
    <row r="340" spans="1:39" ht="1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row>
    <row r="341" spans="1:39" ht="1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row>
    <row r="342" spans="1:39" ht="1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row>
    <row r="343" spans="1:39" ht="1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row>
    <row r="344" spans="1:39" ht="6"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row>
    <row r="345" spans="1:39" ht="15" customHeight="1">
      <c r="A345" s="27" t="s">
        <v>2301</v>
      </c>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row>
    <row r="346" spans="1:39" ht="1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row>
    <row r="347" spans="1:39" ht="1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row>
    <row r="348" spans="1:39" ht="1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row>
    <row r="349" spans="1:39" ht="18"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row>
    <row r="350" spans="1:39" ht="1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row>
    <row r="351" spans="1:39" ht="1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row>
    <row r="352" spans="1:39" ht="1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row>
    <row r="353" spans="1:39" ht="1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row>
    <row r="354" spans="1:39" ht="1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row>
    <row r="355" spans="1:39" ht="1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row>
    <row r="356" spans="1:39" ht="1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row>
    <row r="357" spans="1:39" ht="1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row>
    <row r="358" spans="1:39" ht="1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80">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K124:M124"/>
    <mergeCell ref="R124:T124"/>
    <mergeCell ref="Y124:AA124"/>
    <mergeCell ref="B125:I125"/>
    <mergeCell ref="J125:M125"/>
    <mergeCell ref="Q125:T125"/>
    <mergeCell ref="X125:AA125"/>
    <mergeCell ref="AE125:AH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B137:I137"/>
    <mergeCell ref="J137:M137"/>
    <mergeCell ref="Q137:T137"/>
    <mergeCell ref="X137:AA137"/>
    <mergeCell ref="AE137:AH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K148:M148"/>
    <mergeCell ref="R148:T148"/>
    <mergeCell ref="Y148:AA148"/>
    <mergeCell ref="B149:I149"/>
    <mergeCell ref="J149:M149"/>
    <mergeCell ref="Q149:T149"/>
    <mergeCell ref="X149:AA149"/>
    <mergeCell ref="AE149:AH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BK147:XFD149 Q148:AS149 AM144:AU146 BF144:XFD146 AM150:XFD162 AL147:AS147 AM115:XFD143 AL135">
    <cfRule type="expression" dxfId="37" priority="194">
      <formula>$T$84&lt;&gt;""</formula>
    </cfRule>
  </conditionalFormatting>
  <conditionalFormatting sqref="B90 A153:A161 B86 B153:B160">
    <cfRule type="expression" dxfId="36" priority="91">
      <formula>$AM86&lt;&gt;""</formula>
    </cfRule>
  </conditionalFormatting>
  <conditionalFormatting sqref="B103">
    <cfRule type="expression" dxfId="35" priority="89">
      <formula>$AM$103&lt;&gt;""</formula>
    </cfRule>
  </conditionalFormatting>
  <conditionalFormatting sqref="B93:I93 B91 B94">
    <cfRule type="expression" dxfId="34" priority="82">
      <formula>$AM$92&lt;&gt;""</formula>
    </cfRule>
  </conditionalFormatting>
  <conditionalFormatting sqref="B105">
    <cfRule type="expression" dxfId="33" priority="81">
      <formula>$AM$105&lt;&gt;""</formula>
    </cfRule>
  </conditionalFormatting>
  <conditionalFormatting sqref="B125:I127">
    <cfRule type="expression" dxfId="32" priority="200">
      <formula>#REF!&lt;&gt;""</formula>
    </cfRule>
  </conditionalFormatting>
  <conditionalFormatting sqref="B118">
    <cfRule type="expression" dxfId="31" priority="208">
      <formula>#REF!&lt;&gt;""</formula>
    </cfRule>
  </conditionalFormatting>
  <conditionalFormatting sqref="B117">
    <cfRule type="expression" dxfId="30" priority="211">
      <formula>#REF!&lt;&gt;""</formula>
    </cfRule>
  </conditionalFormatting>
  <conditionalFormatting sqref="B120:I120">
    <cfRule type="expression" dxfId="29" priority="212">
      <formula>#REF!&lt;&gt;""</formula>
    </cfRule>
  </conditionalFormatting>
  <conditionalFormatting sqref="B121:I121">
    <cfRule type="expression" dxfId="28" priority="213">
      <formula>#REF!&lt;&gt;""</formula>
    </cfRule>
  </conditionalFormatting>
  <conditionalFormatting sqref="B122:I122">
    <cfRule type="expression" dxfId="27" priority="214">
      <formula>#REF!&lt;&gt;""</formula>
    </cfRule>
  </conditionalFormatting>
  <conditionalFormatting sqref="B123">
    <cfRule type="expression" dxfId="26" priority="215">
      <formula>#REF!&lt;&gt;""</formula>
    </cfRule>
  </conditionalFormatting>
  <conditionalFormatting sqref="B124 B137:I137">
    <cfRule type="expression" dxfId="25" priority="216">
      <formula>#REF!&lt;&gt;""</formula>
    </cfRule>
  </conditionalFormatting>
  <conditionalFormatting sqref="B138:I139 B150:I151 A152">
    <cfRule type="expression" dxfId="24" priority="217">
      <formula>#REF!&lt;&gt;""</formula>
    </cfRule>
  </conditionalFormatting>
  <conditionalFormatting sqref="B130">
    <cfRule type="expression" dxfId="23" priority="21">
      <formula>#REF!&lt;&gt;""</formula>
    </cfRule>
  </conditionalFormatting>
  <conditionalFormatting sqref="B132:I132">
    <cfRule type="expression" dxfId="22" priority="23">
      <formula>#REF!&lt;&gt;""</formula>
    </cfRule>
  </conditionalFormatting>
  <conditionalFormatting sqref="B133:I133">
    <cfRule type="expression" dxfId="21" priority="24">
      <formula>#REF!&lt;&gt;""</formula>
    </cfRule>
  </conditionalFormatting>
  <conditionalFormatting sqref="B134:I134">
    <cfRule type="expression" dxfId="20" priority="25">
      <formula>#REF!&lt;&gt;""</formula>
    </cfRule>
  </conditionalFormatting>
  <conditionalFormatting sqref="B135">
    <cfRule type="expression" dxfId="19" priority="26">
      <formula>#REF!&lt;&gt;""</formula>
    </cfRule>
  </conditionalFormatting>
  <conditionalFormatting sqref="B136">
    <cfRule type="expression" dxfId="18" priority="27">
      <formula>#REF!&lt;&gt;""</formula>
    </cfRule>
  </conditionalFormatting>
  <conditionalFormatting sqref="B149:I149">
    <cfRule type="expression" dxfId="17" priority="20">
      <formula>#REF!&lt;&gt;""</formula>
    </cfRule>
  </conditionalFormatting>
  <conditionalFormatting sqref="B142">
    <cfRule type="expression" dxfId="16" priority="13">
      <formula>#REF!&lt;&gt;""</formula>
    </cfRule>
  </conditionalFormatting>
  <conditionalFormatting sqref="B144:I144">
    <cfRule type="expression" dxfId="15" priority="15">
      <formula>#REF!&lt;&gt;""</formula>
    </cfRule>
  </conditionalFormatting>
  <conditionalFormatting sqref="B145:I145">
    <cfRule type="expression" dxfId="14" priority="16">
      <formula>#REF!&lt;&gt;""</formula>
    </cfRule>
  </conditionalFormatting>
  <conditionalFormatting sqref="B146:I146">
    <cfRule type="expression" dxfId="13" priority="17">
      <formula>#REF!&lt;&gt;""</formula>
    </cfRule>
  </conditionalFormatting>
  <conditionalFormatting sqref="B147">
    <cfRule type="expression" dxfId="12" priority="18">
      <formula>#REF!&lt;&gt;""</formula>
    </cfRule>
  </conditionalFormatting>
  <conditionalFormatting sqref="B148">
    <cfRule type="expression" dxfId="11" priority="19">
      <formula>#REF!&lt;&gt;""</formula>
    </cfRule>
  </conditionalFormatting>
  <conditionalFormatting sqref="B88">
    <cfRule type="expression" dxfId="10" priority="12">
      <formula>$AM$88&lt;&gt;""</formula>
    </cfRule>
  </conditionalFormatting>
  <conditionalFormatting sqref="B100">
    <cfRule type="expression" dxfId="9" priority="11">
      <formula>$AM$92&lt;&gt;""</formula>
    </cfRule>
  </conditionalFormatting>
  <conditionalFormatting sqref="B129">
    <cfRule type="expression" dxfId="8" priority="10">
      <formula>#REF!&lt;&gt;""</formula>
    </cfRule>
  </conditionalFormatting>
  <conditionalFormatting sqref="B141">
    <cfRule type="expression" dxfId="7" priority="9">
      <formula>#REF!&lt;&gt;""</formula>
    </cfRule>
  </conditionalFormatting>
  <conditionalFormatting sqref="Q136:AL137">
    <cfRule type="expression" dxfId="6" priority="8">
      <formula>$T$84&lt;&gt;""</formula>
    </cfRule>
  </conditionalFormatting>
  <conditionalFormatting sqref="Q123:AL125">
    <cfRule type="expression" dxfId="5" priority="6">
      <formula>$T$84&lt;&gt;""</formula>
    </cfRule>
  </conditionalFormatting>
  <conditionalFormatting sqref="Q120:AD122">
    <cfRule type="expression" dxfId="4" priority="5">
      <formula>$T$84&lt;&gt;""</formula>
    </cfRule>
  </conditionalFormatting>
  <conditionalFormatting sqref="Q132:AD134">
    <cfRule type="expression" dxfId="3" priority="4">
      <formula>$T$84&lt;&gt;""</formula>
    </cfRule>
  </conditionalFormatting>
  <conditionalFormatting sqref="Q135:AK135">
    <cfRule type="expression" dxfId="2" priority="3">
      <formula>$T$84&lt;&gt;""</formula>
    </cfRule>
  </conditionalFormatting>
  <conditionalFormatting sqref="Q144:AD146">
    <cfRule type="expression" dxfId="1" priority="2">
      <formula>$T$84&lt;&gt;""</formula>
    </cfRule>
  </conditionalFormatting>
  <conditionalFormatting sqref="Q147:AK147">
    <cfRule type="expression" dxfId="0" priority="1">
      <formula>$T$84&lt;&gt;""</formula>
    </cfRule>
  </conditionalFormatting>
  <dataValidations count="10">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L159:L161 K93:N93 T93:W93 AC93:AF93">
      <formula1>0</formula1>
    </dataValidation>
    <dataValidation type="decimal" operator="greaterThan" allowBlank="1" showDropDown="0" showInputMessage="1" showErrorMessage="1" error="エラー08" sqref="R109:AD109">
      <formula1>0</formula1>
    </dataValidation>
    <dataValidation type="whole" allowBlank="1" showDropDown="0" showInputMessage="1" showErrorMessage="1" sqref="L60:O61">
      <formula1>1945</formula1>
      <formula2>2999</formula2>
    </dataValidation>
    <dataValidation type="whole" allowBlank="1" showDropDown="0" showInputMessage="1" showErrorMessage="1" sqref="Q60:S61">
      <formula1>1</formula1>
      <formula2>12</formula2>
    </dataValidation>
    <dataValidation type="whole" allowBlank="1" showDropDown="0" showInputMessage="1" showErrorMessage="1" sqref="U60:W61">
      <formula1>1</formula1>
      <formula2>31</formula2>
    </dataValidation>
    <dataValidation type="list" allowBlank="1" showDropDown="0" showInputMessage="1" showErrorMessage="1" sqref="O72">
      <formula1>INDIRECT(H72)</formula1>
    </dataValidation>
    <dataValidation operator="greaterThan" allowBlank="1" showDropDown="0" showInputMessage="1" showErrorMessage="1" sqref="R95 K94:K99 W98 AJ97 R97 R99 AJ99 AC94:AC99 AA95 AF98 W94 AF96 T94:T99 W96 AA97 AA99 AJ95 AF94 N94:N98"/>
  </dataValidations>
  <printOptions horizontalCentered="1"/>
  <pageMargins left="0.7" right="0.7" top="0.75" bottom="0.75" header="0.3" footer="0.3"/>
  <pageSetup paperSize="9" scale="92"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184150</xdr:colOff>
                    <xdr:row>64</xdr:row>
                    <xdr:rowOff>0</xdr:rowOff>
                  </from>
                  <to xmlns:xdr="http://schemas.openxmlformats.org/drawingml/2006/spreadsheetDrawing">
                    <xdr:col>17</xdr:col>
                    <xdr:colOff>184150</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184150</xdr:colOff>
                    <xdr:row>64</xdr:row>
                    <xdr:rowOff>0</xdr:rowOff>
                  </from>
                  <to xmlns:xdr="http://schemas.openxmlformats.org/drawingml/2006/spreadsheetDrawing">
                    <xdr:col>27</xdr:col>
                    <xdr:colOff>184150</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184150</xdr:colOff>
                    <xdr:row>65</xdr:row>
                    <xdr:rowOff>0</xdr:rowOff>
                  </from>
                  <to xmlns:xdr="http://schemas.openxmlformats.org/drawingml/2006/spreadsheetDrawing">
                    <xdr:col>17</xdr:col>
                    <xdr:colOff>184150</xdr:colOff>
                    <xdr:row>66</xdr:row>
                    <xdr:rowOff>0</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184150</xdr:colOff>
                    <xdr:row>65</xdr:row>
                    <xdr:rowOff>0</xdr:rowOff>
                  </from>
                  <to xmlns:xdr="http://schemas.openxmlformats.org/drawingml/2006/spreadsheetDrawing">
                    <xdr:col>27</xdr:col>
                    <xdr:colOff>184150</xdr:colOff>
                    <xdr:row>66</xdr:row>
                    <xdr:rowOff>0</xdr:rowOff>
                  </to>
                </anchor>
              </controlPr>
            </control>
          </mc:Choice>
        </mc:AlternateContent>
        <mc:AlternateContent>
          <mc:Choice Requires="x14">
            <control shapeId="1042"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78</xdr:row>
                    <xdr:rowOff>0</xdr:rowOff>
                  </to>
                </anchor>
              </controlPr>
            </control>
          </mc:Choice>
        </mc:AlternateContent>
        <mc:AlternateContent>
          <mc:Choice Requires="x14">
            <control shapeId="1043"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78</xdr:row>
                    <xdr:rowOff>0</xdr:rowOff>
                  </to>
                </anchor>
              </controlPr>
            </control>
          </mc:Choice>
        </mc:AlternateContent>
        <mc:AlternateContent>
          <mc:Choice Requires="x14">
            <control shapeId="1044"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78</xdr:row>
                    <xdr:rowOff>0</xdr:rowOff>
                  </to>
                </anchor>
              </controlPr>
            </control>
          </mc:Choice>
        </mc:AlternateContent>
        <mc:AlternateContent>
          <mc:Choice Requires="x14">
            <control shapeId="1045"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78</xdr:row>
                    <xdr:rowOff>0</xdr:rowOff>
                  </to>
                </anchor>
              </controlPr>
            </control>
          </mc:Choice>
        </mc:AlternateContent>
        <mc:AlternateContent>
          <mc:Choice Requires="x14">
            <control shapeId="1093"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0</xdr:rowOff>
                  </to>
                </anchor>
              </controlPr>
            </control>
          </mc:Choice>
        </mc:AlternateContent>
        <mc:AlternateContent>
          <mc:Choice Requires="x14">
            <control shapeId="1094" r:id="rId15" name="チェック69">
              <controlPr defaultSize="0" autoFill="0" autoLine="0" autoPict="0">
                <anchor moveWithCells="1">
                  <from xmlns:xdr="http://schemas.openxmlformats.org/drawingml/2006/spreadsheetDrawing">
                    <xdr:col>16</xdr:col>
                    <xdr:colOff>184150</xdr:colOff>
                    <xdr:row>117</xdr:row>
                    <xdr:rowOff>0</xdr:rowOff>
                  </from>
                  <to xmlns:xdr="http://schemas.openxmlformats.org/drawingml/2006/spreadsheetDrawing">
                    <xdr:col>18</xdr:col>
                    <xdr:colOff>0</xdr:colOff>
                    <xdr:row>118</xdr:row>
                    <xdr:rowOff>0</xdr:rowOff>
                  </to>
                </anchor>
              </controlPr>
            </control>
          </mc:Choice>
        </mc:AlternateContent>
        <mc:AlternateContent>
          <mc:Choice Requires="x14">
            <control shapeId="1095"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0</xdr:rowOff>
                  </to>
                </anchor>
              </controlPr>
            </control>
          </mc:Choice>
        </mc:AlternateContent>
        <mc:AlternateContent>
          <mc:Choice Requires="x14">
            <control shapeId="1096"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97"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200" r:id="rId19" name="チェック 17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253" r:id="rId20" name="チェック86">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11</xdr:col>
                    <xdr:colOff>184150</xdr:colOff>
                    <xdr:row>154</xdr:row>
                    <xdr:rowOff>0</xdr:rowOff>
                  </to>
                </anchor>
              </controlPr>
            </control>
          </mc:Choice>
        </mc:AlternateContent>
        <mc:AlternateContent>
          <mc:Choice Requires="x14">
            <control shapeId="1254" r:id="rId21" name="チェック8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255" r:id="rId22" name="チェック88">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11</xdr:col>
                    <xdr:colOff>184150</xdr:colOff>
                    <xdr:row>155</xdr:row>
                    <xdr:rowOff>0</xdr:rowOff>
                  </to>
                </anchor>
              </controlPr>
            </control>
          </mc:Choice>
        </mc:AlternateContent>
        <mc:AlternateContent>
          <mc:Choice Requires="x14">
            <control shapeId="1256" r:id="rId23" name="チェック89">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mc:AlternateContent>
          <mc:Choice Requires="x14">
            <control shapeId="1262" r:id="rId24" name="チェック 23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263" r:id="rId25" name="チェック 23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264" r:id="rId26" name="チェック 24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265" r:id="rId27" name="チェック 24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68</xdr:row>
                    <xdr:rowOff>0</xdr:rowOff>
                  </to>
                </anchor>
              </controlPr>
            </control>
          </mc:Choice>
        </mc:AlternateContent>
        <mc:AlternateContent>
          <mc:Choice Requires="x14">
            <control shapeId="1340" r:id="rId28"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102</xdr:row>
                    <xdr:rowOff>0</xdr:rowOff>
                  </to>
                </anchor>
              </controlPr>
            </control>
          </mc:Choice>
        </mc:AlternateContent>
        <mc:AlternateContent>
          <mc:Choice Requires="x14">
            <control shapeId="1341" r:id="rId29" name="チェック 317">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102</xdr:row>
                    <xdr:rowOff>0</xdr:rowOff>
                  </to>
                </anchor>
              </controlPr>
            </control>
          </mc:Choice>
        </mc:AlternateContent>
        <mc:AlternateContent>
          <mc:Choice Requires="x14">
            <control shapeId="1342" r:id="rId30" name="チェック 318">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102</xdr:row>
                    <xdr:rowOff>0</xdr:rowOff>
                  </to>
                </anchor>
              </controlPr>
            </control>
          </mc:Choice>
        </mc:AlternateContent>
        <mc:AlternateContent>
          <mc:Choice Requires="x14">
            <control shapeId="1350" r:id="rId31"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184150</xdr:colOff>
                    <xdr:row>158</xdr:row>
                    <xdr:rowOff>0</xdr:rowOff>
                  </to>
                </anchor>
              </controlPr>
            </control>
          </mc:Choice>
        </mc:AlternateContent>
        <mc:AlternateContent>
          <mc:Choice Requires="x14">
            <control shapeId="1351" r:id="rId32"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352" r:id="rId33"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359" r:id="rId34"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360" r:id="rId35"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26</xdr:col>
                    <xdr:colOff>0</xdr:colOff>
                    <xdr:row>73</xdr:row>
                    <xdr:rowOff>0</xdr:rowOff>
                  </to>
                </anchor>
              </controlPr>
            </control>
          </mc:Choice>
        </mc:AlternateContent>
        <mc:AlternateContent>
          <mc:Choice Requires="x14">
            <control shapeId="1361" r:id="rId36"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362" r:id="rId37"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26</xdr:col>
                    <xdr:colOff>0</xdr:colOff>
                    <xdr:row>74</xdr:row>
                    <xdr:rowOff>0</xdr:rowOff>
                  </to>
                </anchor>
              </controlPr>
            </control>
          </mc:Choice>
        </mc:AlternateContent>
        <mc:AlternateContent>
          <mc:Choice Requires="x14">
            <control shapeId="1363" r:id="rId38"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370" r:id="rId39" name="チェック 346">
              <controlPr defaultSize="0" autoFill="0" autoLine="0" autoPict="0">
                <anchor moveWithCells="1">
                  <from xmlns:xdr="http://schemas.openxmlformats.org/drawingml/2006/spreadsheetDrawing">
                    <xdr:col>17</xdr:col>
                    <xdr:colOff>184150</xdr:colOff>
                    <xdr:row>86</xdr:row>
                    <xdr:rowOff>0</xdr:rowOff>
                  </from>
                  <to xmlns:xdr="http://schemas.openxmlformats.org/drawingml/2006/spreadsheetDrawing">
                    <xdr:col>19</xdr:col>
                    <xdr:colOff>0</xdr:colOff>
                    <xdr:row>87</xdr:row>
                    <xdr:rowOff>0</xdr:rowOff>
                  </to>
                </anchor>
              </controlPr>
            </control>
          </mc:Choice>
        </mc:AlternateContent>
        <mc:AlternateContent>
          <mc:Choice Requires="x14">
            <control shapeId="1373" r:id="rId40" name="チェック 349">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403" r:id="rId41" name="チェック 379">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404" r:id="rId42" name="チェック83">
              <controlPr defaultSize="0" autoFill="0" autoLine="0" autoPict="0">
                <anchor moveWithCells="1">
                  <from xmlns:xdr="http://schemas.openxmlformats.org/drawingml/2006/spreadsheetDrawing">
                    <xdr:col>15</xdr:col>
                    <xdr:colOff>184150</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405" r:id="rId43" name="チェック84">
              <controlPr defaultSize="0" autoFill="0" autoLine="0" autoPict="0">
                <anchor moveWithCells="1">
                  <from xmlns:xdr="http://schemas.openxmlformats.org/drawingml/2006/spreadsheetDrawing">
                    <xdr:col>22</xdr:col>
                    <xdr:colOff>184150</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406" r:id="rId44" name="チェック85">
              <controlPr defaultSize="0" autoFill="0" autoLine="0" autoPict="0">
                <anchor moveWithCells="1">
                  <from xmlns:xdr="http://schemas.openxmlformats.org/drawingml/2006/spreadsheetDrawing">
                    <xdr:col>29</xdr:col>
                    <xdr:colOff>184150</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408" r:id="rId45"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409" r:id="rId46" name="チェック74">
              <controlPr defaultSize="0" autoFill="0" autoLine="0" autoPict="0">
                <anchor moveWithCells="1">
                  <from xmlns:xdr="http://schemas.openxmlformats.org/drawingml/2006/spreadsheetDrawing">
                    <xdr:col>15</xdr:col>
                    <xdr:colOff>184150</xdr:colOff>
                    <xdr:row>119</xdr:row>
                    <xdr:rowOff>0</xdr:rowOff>
                  </from>
                  <to xmlns:xdr="http://schemas.openxmlformats.org/drawingml/2006/spreadsheetDrawing">
                    <xdr:col>16</xdr:col>
                    <xdr:colOff>184150</xdr:colOff>
                    <xdr:row>120</xdr:row>
                    <xdr:rowOff>0</xdr:rowOff>
                  </to>
                </anchor>
              </controlPr>
            </control>
          </mc:Choice>
        </mc:AlternateContent>
        <mc:AlternateContent>
          <mc:Choice Requires="x14">
            <control shapeId="1410" r:id="rId47"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411" r:id="rId48"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412" r:id="rId49" name="チェック77">
              <controlPr defaultSize="0" autoFill="0" autoLine="0" autoPict="0">
                <anchor moveWithCells="1">
                  <from xmlns:xdr="http://schemas.openxmlformats.org/drawingml/2006/spreadsheetDrawing">
                    <xdr:col>15</xdr:col>
                    <xdr:colOff>184150</xdr:colOff>
                    <xdr:row>120</xdr:row>
                    <xdr:rowOff>0</xdr:rowOff>
                  </from>
                  <to xmlns:xdr="http://schemas.openxmlformats.org/drawingml/2006/spreadsheetDrawing">
                    <xdr:col>16</xdr:col>
                    <xdr:colOff>184150</xdr:colOff>
                    <xdr:row>121</xdr:row>
                    <xdr:rowOff>0</xdr:rowOff>
                  </to>
                </anchor>
              </controlPr>
            </control>
          </mc:Choice>
        </mc:AlternateContent>
        <mc:AlternateContent>
          <mc:Choice Requires="x14">
            <control shapeId="1413" r:id="rId50"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414" r:id="rId51"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415" r:id="rId52" name="チェック80">
              <controlPr defaultSize="0" autoFill="0" autoLine="0" autoPict="0">
                <anchor moveWithCells="1">
                  <from xmlns:xdr="http://schemas.openxmlformats.org/drawingml/2006/spreadsheetDrawing">
                    <xdr:col>15</xdr:col>
                    <xdr:colOff>184150</xdr:colOff>
                    <xdr:row>121</xdr:row>
                    <xdr:rowOff>0</xdr:rowOff>
                  </from>
                  <to xmlns:xdr="http://schemas.openxmlformats.org/drawingml/2006/spreadsheetDrawing">
                    <xdr:col>16</xdr:col>
                    <xdr:colOff>184150</xdr:colOff>
                    <xdr:row>122</xdr:row>
                    <xdr:rowOff>0</xdr:rowOff>
                  </to>
                </anchor>
              </controlPr>
            </control>
          </mc:Choice>
        </mc:AlternateContent>
        <mc:AlternateContent>
          <mc:Choice Requires="x14">
            <control shapeId="1416" r:id="rId53"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457" r:id="rId54" name="チェック 433">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487" r:id="rId55" name="チェック 463">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488" r:id="rId56" name="チェック 464">
              <controlPr defaultSize="0" autoFill="0" autoLine="0" autoPict="0">
                <anchor moveWithCells="1">
                  <from xmlns:xdr="http://schemas.openxmlformats.org/drawingml/2006/spreadsheetDrawing">
                    <xdr:col>16</xdr:col>
                    <xdr:colOff>184150</xdr:colOff>
                    <xdr:row>129</xdr:row>
                    <xdr:rowOff>0</xdr:rowOff>
                  </from>
                  <to xmlns:xdr="http://schemas.openxmlformats.org/drawingml/2006/spreadsheetDrawing">
                    <xdr:col>18</xdr:col>
                    <xdr:colOff>0</xdr:colOff>
                    <xdr:row>130</xdr:row>
                    <xdr:rowOff>0</xdr:rowOff>
                  </to>
                </anchor>
              </controlPr>
            </control>
          </mc:Choice>
        </mc:AlternateContent>
        <mc:AlternateContent>
          <mc:Choice Requires="x14">
            <control shapeId="1489" r:id="rId57" name="チェック 465">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490" r:id="rId58" name="チェック 466">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491" r:id="rId59" name="チェック 467">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493" r:id="rId60" name="チェック 469">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494" r:id="rId61" name="チェック 470">
              <controlPr defaultSize="0" autoFill="0" autoLine="0" autoPict="0">
                <anchor moveWithCells="1">
                  <from xmlns:xdr="http://schemas.openxmlformats.org/drawingml/2006/spreadsheetDrawing">
                    <xdr:col>15</xdr:col>
                    <xdr:colOff>184150</xdr:colOff>
                    <xdr:row>131</xdr:row>
                    <xdr:rowOff>0</xdr:rowOff>
                  </from>
                  <to xmlns:xdr="http://schemas.openxmlformats.org/drawingml/2006/spreadsheetDrawing">
                    <xdr:col>16</xdr:col>
                    <xdr:colOff>184150</xdr:colOff>
                    <xdr:row>132</xdr:row>
                    <xdr:rowOff>0</xdr:rowOff>
                  </to>
                </anchor>
              </controlPr>
            </control>
          </mc:Choice>
        </mc:AlternateContent>
        <mc:AlternateContent>
          <mc:Choice Requires="x14">
            <control shapeId="1495" r:id="rId62" name="チェック 471">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496" r:id="rId63" name="チェック 472">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497" r:id="rId64" name="チェック 473">
              <controlPr defaultSize="0" autoFill="0" autoLine="0" autoPict="0">
                <anchor moveWithCells="1">
                  <from xmlns:xdr="http://schemas.openxmlformats.org/drawingml/2006/spreadsheetDrawing">
                    <xdr:col>15</xdr:col>
                    <xdr:colOff>184150</xdr:colOff>
                    <xdr:row>132</xdr:row>
                    <xdr:rowOff>0</xdr:rowOff>
                  </from>
                  <to xmlns:xdr="http://schemas.openxmlformats.org/drawingml/2006/spreadsheetDrawing">
                    <xdr:col>16</xdr:col>
                    <xdr:colOff>184150</xdr:colOff>
                    <xdr:row>133</xdr:row>
                    <xdr:rowOff>0</xdr:rowOff>
                  </to>
                </anchor>
              </controlPr>
            </control>
          </mc:Choice>
        </mc:AlternateContent>
        <mc:AlternateContent>
          <mc:Choice Requires="x14">
            <control shapeId="1498" r:id="rId65" name="チェック 474">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499" r:id="rId66" name="チェック 475">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500" r:id="rId67" name="チェック 476">
              <controlPr defaultSize="0" autoFill="0" autoLine="0" autoPict="0">
                <anchor moveWithCells="1">
                  <from xmlns:xdr="http://schemas.openxmlformats.org/drawingml/2006/spreadsheetDrawing">
                    <xdr:col>15</xdr:col>
                    <xdr:colOff>184150</xdr:colOff>
                    <xdr:row>133</xdr:row>
                    <xdr:rowOff>0</xdr:rowOff>
                  </from>
                  <to xmlns:xdr="http://schemas.openxmlformats.org/drawingml/2006/spreadsheetDrawing">
                    <xdr:col>16</xdr:col>
                    <xdr:colOff>184150</xdr:colOff>
                    <xdr:row>134</xdr:row>
                    <xdr:rowOff>0</xdr:rowOff>
                  </to>
                </anchor>
              </controlPr>
            </control>
          </mc:Choice>
        </mc:AlternateContent>
        <mc:AlternateContent>
          <mc:Choice Requires="x14">
            <control shapeId="1501" r:id="rId68" name="チェック 477">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502" r:id="rId69" name="チェック 478">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503" r:id="rId70" name="チェック 479">
              <controlPr defaultSize="0" autoFill="0" autoLine="0" autoPict="0">
                <anchor moveWithCells="1">
                  <from xmlns:xdr="http://schemas.openxmlformats.org/drawingml/2006/spreadsheetDrawing">
                    <xdr:col>15</xdr:col>
                    <xdr:colOff>184150</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504" r:id="rId71" name="チェック 480">
              <controlPr defaultSize="0" autoFill="0" autoLine="0" autoPict="0">
                <anchor moveWithCells="1">
                  <from xmlns:xdr="http://schemas.openxmlformats.org/drawingml/2006/spreadsheetDrawing">
                    <xdr:col>22</xdr:col>
                    <xdr:colOff>184150</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505" r:id="rId72" name="チェック 481">
              <controlPr defaultSize="0" autoFill="0" autoLine="0" autoPict="0">
                <anchor moveWithCells="1">
                  <from xmlns:xdr="http://schemas.openxmlformats.org/drawingml/2006/spreadsheetDrawing">
                    <xdr:col>29</xdr:col>
                    <xdr:colOff>184150</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512" r:id="rId73" name="チェック 488">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513" r:id="rId74" name="チェック 489">
              <controlPr defaultSize="0" autoFill="0" autoLine="0" autoPict="0">
                <anchor moveWithCells="1">
                  <from xmlns:xdr="http://schemas.openxmlformats.org/drawingml/2006/spreadsheetDrawing">
                    <xdr:col>16</xdr:col>
                    <xdr:colOff>184150</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514" r:id="rId75" name="チェック 490">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515" r:id="rId76" name="チェック 491">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516" r:id="rId77" name="チェック 492">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518" r:id="rId78" name="チェック 494">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519" r:id="rId79" name="チェック 495">
              <controlPr defaultSize="0" autoFill="0" autoLine="0" autoPict="0">
                <anchor moveWithCells="1">
                  <from xmlns:xdr="http://schemas.openxmlformats.org/drawingml/2006/spreadsheetDrawing">
                    <xdr:col>15</xdr:col>
                    <xdr:colOff>184150</xdr:colOff>
                    <xdr:row>143</xdr:row>
                    <xdr:rowOff>0</xdr:rowOff>
                  </from>
                  <to xmlns:xdr="http://schemas.openxmlformats.org/drawingml/2006/spreadsheetDrawing">
                    <xdr:col>16</xdr:col>
                    <xdr:colOff>184150</xdr:colOff>
                    <xdr:row>144</xdr:row>
                    <xdr:rowOff>0</xdr:rowOff>
                  </to>
                </anchor>
              </controlPr>
            </control>
          </mc:Choice>
        </mc:AlternateContent>
        <mc:AlternateContent>
          <mc:Choice Requires="x14">
            <control shapeId="1520" r:id="rId80" name="チェック 496">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521" r:id="rId81" name="チェック 497">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0</xdr:rowOff>
                  </to>
                </anchor>
              </controlPr>
            </control>
          </mc:Choice>
        </mc:AlternateContent>
        <mc:AlternateContent>
          <mc:Choice Requires="x14">
            <control shapeId="1522" r:id="rId82" name="チェック 498">
              <controlPr defaultSize="0" autoFill="0" autoLine="0" autoPict="0">
                <anchor moveWithCells="1">
                  <from xmlns:xdr="http://schemas.openxmlformats.org/drawingml/2006/spreadsheetDrawing">
                    <xdr:col>15</xdr:col>
                    <xdr:colOff>184150</xdr:colOff>
                    <xdr:row>144</xdr:row>
                    <xdr:rowOff>0</xdr:rowOff>
                  </from>
                  <to xmlns:xdr="http://schemas.openxmlformats.org/drawingml/2006/spreadsheetDrawing">
                    <xdr:col>16</xdr:col>
                    <xdr:colOff>184150</xdr:colOff>
                    <xdr:row>145</xdr:row>
                    <xdr:rowOff>0</xdr:rowOff>
                  </to>
                </anchor>
              </controlPr>
            </control>
          </mc:Choice>
        </mc:AlternateContent>
        <mc:AlternateContent>
          <mc:Choice Requires="x14">
            <control shapeId="1523" r:id="rId83" name="チェック 499">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0</xdr:rowOff>
                  </to>
                </anchor>
              </controlPr>
            </control>
          </mc:Choice>
        </mc:AlternateContent>
        <mc:AlternateContent>
          <mc:Choice Requires="x14">
            <control shapeId="1524" r:id="rId84" name="チェック 500">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525" r:id="rId85" name="チェック 501">
              <controlPr defaultSize="0" autoFill="0" autoLine="0" autoPict="0">
                <anchor moveWithCells="1">
                  <from xmlns:xdr="http://schemas.openxmlformats.org/drawingml/2006/spreadsheetDrawing">
                    <xdr:col>15</xdr:col>
                    <xdr:colOff>184150</xdr:colOff>
                    <xdr:row>145</xdr:row>
                    <xdr:rowOff>0</xdr:rowOff>
                  </from>
                  <to xmlns:xdr="http://schemas.openxmlformats.org/drawingml/2006/spreadsheetDrawing">
                    <xdr:col>16</xdr:col>
                    <xdr:colOff>184150</xdr:colOff>
                    <xdr:row>146</xdr:row>
                    <xdr:rowOff>0</xdr:rowOff>
                  </to>
                </anchor>
              </controlPr>
            </control>
          </mc:Choice>
        </mc:AlternateContent>
        <mc:AlternateContent>
          <mc:Choice Requires="x14">
            <control shapeId="1526" r:id="rId86" name="チェック 502">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527" r:id="rId87" name="チェック 503">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528" r:id="rId88" name="チェック 504">
              <controlPr defaultSize="0" autoFill="0" autoLine="0" autoPict="0">
                <anchor moveWithCells="1">
                  <from xmlns:xdr="http://schemas.openxmlformats.org/drawingml/2006/spreadsheetDrawing">
                    <xdr:col>15</xdr:col>
                    <xdr:colOff>184150</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529" r:id="rId89" name="チェック 505">
              <controlPr defaultSize="0" autoFill="0" autoLine="0" autoPict="0">
                <anchor moveWithCells="1">
                  <from xmlns:xdr="http://schemas.openxmlformats.org/drawingml/2006/spreadsheetDrawing">
                    <xdr:col>22</xdr:col>
                    <xdr:colOff>184150</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530" r:id="rId90" name="チェック 506">
              <controlPr defaultSize="0" autoFill="0" autoLine="0" autoPict="0">
                <anchor moveWithCells="1">
                  <from xmlns:xdr="http://schemas.openxmlformats.org/drawingml/2006/spreadsheetDrawing">
                    <xdr:col>29</xdr:col>
                    <xdr:colOff>184150</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531" r:id="rId91" name="チェック 507">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117</xdr:row>
                    <xdr:rowOff>0</xdr:rowOff>
                  </to>
                </anchor>
              </controlPr>
            </control>
          </mc:Choice>
        </mc:AlternateContent>
        <mc:AlternateContent>
          <mc:Choice Requires="x14">
            <control shapeId="1532" r:id="rId92" name="チェック 508">
              <controlPr defaultSize="0" autoFill="0" autoLine="0" autoPict="0">
                <anchor moveWithCells="1">
                  <from xmlns:xdr="http://schemas.openxmlformats.org/drawingml/2006/spreadsheetDrawing">
                    <xdr:col>14</xdr:col>
                    <xdr:colOff>184150</xdr:colOff>
                    <xdr:row>115</xdr:row>
                    <xdr:rowOff>228600</xdr:rowOff>
                  </from>
                  <to xmlns:xdr="http://schemas.openxmlformats.org/drawingml/2006/spreadsheetDrawing">
                    <xdr:col>15</xdr:col>
                    <xdr:colOff>184150</xdr:colOff>
                    <xdr:row>117</xdr:row>
                    <xdr:rowOff>0</xdr:rowOff>
                  </to>
                </anchor>
              </controlPr>
            </control>
          </mc:Choice>
        </mc:AlternateContent>
        <mc:AlternateContent>
          <mc:Choice Requires="x14">
            <control shapeId="1533" r:id="rId93" name="チェック 5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534" r:id="rId94" name="チェック 510">
              <controlPr defaultSize="0" autoFill="0" autoLine="0" autoPict="0">
                <anchor moveWithCells="1">
                  <from xmlns:xdr="http://schemas.openxmlformats.org/drawingml/2006/spreadsheetDrawing">
                    <xdr:col>14</xdr:col>
                    <xdr:colOff>184150</xdr:colOff>
                    <xdr:row>127</xdr:row>
                    <xdr:rowOff>228600</xdr:rowOff>
                  </from>
                  <to xmlns:xdr="http://schemas.openxmlformats.org/drawingml/2006/spreadsheetDrawing">
                    <xdr:col>15</xdr:col>
                    <xdr:colOff>184150</xdr:colOff>
                    <xdr:row>129</xdr:row>
                    <xdr:rowOff>0</xdr:rowOff>
                  </to>
                </anchor>
              </controlPr>
            </control>
          </mc:Choice>
        </mc:AlternateContent>
        <mc:AlternateContent>
          <mc:Choice Requires="x14">
            <control shapeId="1535" r:id="rId95" name="チェック 511">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536" r:id="rId96" name="チェック 512">
              <controlPr defaultSize="0" autoFill="0" autoLine="0" autoPict="0">
                <anchor moveWithCells="1">
                  <from xmlns:xdr="http://schemas.openxmlformats.org/drawingml/2006/spreadsheetDrawing">
                    <xdr:col>14</xdr:col>
                    <xdr:colOff>184150</xdr:colOff>
                    <xdr:row>139</xdr:row>
                    <xdr:rowOff>228600</xdr:rowOff>
                  </from>
                  <to xmlns:xdr="http://schemas.openxmlformats.org/drawingml/2006/spreadsheetDrawing">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1:AS88"/>
  <sheetViews>
    <sheetView view="pageBreakPreview" topLeftCell="AI1" zoomScaleSheetLayoutView="100" workbookViewId="0">
      <selection activeCell="AP6" sqref="AP6"/>
    </sheetView>
  </sheetViews>
  <sheetFormatPr defaultColWidth="19.36328125" defaultRowHeight="13"/>
  <cols>
    <col min="1" max="13" width="3" style="203" customWidth="1"/>
    <col min="14" max="43" width="19.36328125" style="203"/>
    <col min="44" max="44" width="18.08984375" style="203" customWidth="1"/>
    <col min="45" max="16384" width="19.36328125" style="203"/>
  </cols>
  <sheetData>
    <row r="1" spans="1:45">
      <c r="X1" s="203"/>
    </row>
    <row r="2" spans="1:45">
      <c r="X2" s="203"/>
    </row>
    <row r="3" spans="1:45" ht="13.5">
      <c r="X3" s="203"/>
    </row>
    <row r="4" spans="1:45" s="204" customFormat="1" ht="176.25" customHeight="1">
      <c r="A4" s="218" t="s">
        <v>292</v>
      </c>
      <c r="B4" s="234" t="s">
        <v>2179</v>
      </c>
      <c r="C4" s="218" t="s">
        <v>2184</v>
      </c>
      <c r="D4" s="218" t="s">
        <v>1958</v>
      </c>
      <c r="E4" s="218" t="s">
        <v>1863</v>
      </c>
      <c r="F4" s="218" t="s">
        <v>1799</v>
      </c>
      <c r="G4" s="218" t="s">
        <v>232</v>
      </c>
      <c r="H4" s="218" t="s">
        <v>87</v>
      </c>
      <c r="I4" s="218" t="s">
        <v>2181</v>
      </c>
      <c r="J4" s="218" t="s">
        <v>2182</v>
      </c>
      <c r="K4" s="218" t="s">
        <v>2180</v>
      </c>
      <c r="L4" s="234" t="s">
        <v>295</v>
      </c>
      <c r="M4" s="234" t="s">
        <v>303</v>
      </c>
      <c r="N4" s="256" t="s">
        <v>1572</v>
      </c>
      <c r="O4" s="256" t="s">
        <v>98</v>
      </c>
      <c r="P4" s="256" t="s">
        <v>844</v>
      </c>
      <c r="Q4" s="274" t="s">
        <v>1031</v>
      </c>
      <c r="R4" s="274" t="s">
        <v>437</v>
      </c>
      <c r="S4" s="274" t="s">
        <v>530</v>
      </c>
      <c r="T4" s="274" t="s">
        <v>2168</v>
      </c>
      <c r="U4" s="274" t="s">
        <v>2127</v>
      </c>
      <c r="V4" s="274" t="s">
        <v>972</v>
      </c>
      <c r="W4" s="274" t="s">
        <v>251</v>
      </c>
      <c r="X4" s="274" t="s">
        <v>945</v>
      </c>
      <c r="Y4" s="274" t="s">
        <v>1306</v>
      </c>
      <c r="Z4" s="274" t="s">
        <v>2169</v>
      </c>
      <c r="AA4" s="274" t="s">
        <v>2170</v>
      </c>
      <c r="AB4" s="274" t="s">
        <v>1839</v>
      </c>
      <c r="AC4" s="274" t="s">
        <v>2171</v>
      </c>
      <c r="AD4" s="274" t="s">
        <v>1238</v>
      </c>
      <c r="AE4" s="274" t="s">
        <v>54</v>
      </c>
      <c r="AF4" s="274" t="s">
        <v>1259</v>
      </c>
      <c r="AG4" s="274" t="s">
        <v>2034</v>
      </c>
      <c r="AH4" s="274" t="s">
        <v>1449</v>
      </c>
      <c r="AI4" s="274" t="s">
        <v>2172</v>
      </c>
      <c r="AJ4" s="274" t="s">
        <v>1602</v>
      </c>
      <c r="AK4" s="274" t="s">
        <v>1841</v>
      </c>
      <c r="AL4" s="322" t="s">
        <v>2173</v>
      </c>
      <c r="AM4" s="322" t="s">
        <v>1490</v>
      </c>
      <c r="AN4" s="322" t="s">
        <v>1971</v>
      </c>
      <c r="AO4" s="274" t="s">
        <v>2174</v>
      </c>
      <c r="AP4" s="274" t="s">
        <v>2175</v>
      </c>
      <c r="AQ4" s="325" t="s">
        <v>2176</v>
      </c>
    </row>
    <row r="5" spans="1:45" s="204" customFormat="1" ht="20.25" hidden="1" customHeight="1">
      <c r="B5" s="235"/>
      <c r="C5" s="235"/>
      <c r="D5" s="235"/>
      <c r="E5" s="235"/>
      <c r="F5" s="235"/>
      <c r="G5" s="235"/>
      <c r="H5" s="235"/>
      <c r="I5" s="235"/>
      <c r="J5" s="235"/>
      <c r="K5" s="235"/>
      <c r="L5" s="1"/>
      <c r="M5" s="1"/>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326"/>
      <c r="AR5" s="204" t="e">
        <f>#REF!&amp;#REF!</f>
        <v>#REF!</v>
      </c>
      <c r="AS5" s="204" t="e">
        <f>VLOOKUP(中間シート!AR5,'市町村コード (2)'!D:E,2,FALSE)</f>
        <v>#REF!</v>
      </c>
    </row>
    <row r="6" spans="1:45" s="205" customFormat="1" ht="12.65" customHeight="1">
      <c r="A6" s="219">
        <v>1</v>
      </c>
      <c r="B6" s="236">
        <v>1</v>
      </c>
      <c r="C6" s="236" t="str">
        <f>IF('建築工事届（別記第40号様式）'!K84="","",'建築工事届（別記第40号様式）'!K84)</f>
        <v/>
      </c>
      <c r="D6" s="236">
        <f t="shared" ref="D6:D65" si="0">IF(C6="",0,1)</f>
        <v>0</v>
      </c>
      <c r="E6" s="236" t="e">
        <f>SUM(D6,D10,D14,D18,D22,D26,D30,D34,D38,D42,D46,D50,D54,D58,D62)</f>
        <v>#REF!</v>
      </c>
      <c r="F6" s="236" t="e">
        <f t="shared" ref="F6:F65" si="1">IF(E6&gt;1,D6,0)</f>
        <v>#REF!</v>
      </c>
      <c r="G6" s="236">
        <v>1</v>
      </c>
      <c r="H6" s="236">
        <f t="shared" ref="H6:H65" si="2">IF(AL6="",0,1)</f>
        <v>0</v>
      </c>
      <c r="I6" s="236">
        <f>SUM(H$6:H6)*H6</f>
        <v>0</v>
      </c>
      <c r="J6" s="236">
        <f>SUM(H$6:H$9)</f>
        <v>0</v>
      </c>
      <c r="K6" s="236">
        <f t="shared" ref="K6:K65" si="3">IF(J6&gt;1,I6,0)</f>
        <v>0</v>
      </c>
      <c r="L6" s="219">
        <f t="shared" ref="L6:L65" si="4">IF(AND(D6=1,H6=1),1,IF(AND(D6=1,J6=0,G6=1),1,0))</f>
        <v>0</v>
      </c>
      <c r="M6" s="219">
        <f>IF(L6=0,0,SUM(L$6:L6))</f>
        <v>0</v>
      </c>
      <c r="N6" s="258">
        <f>'建築工事届（別記第40号様式）'!L60</f>
        <v>0</v>
      </c>
      <c r="O6" s="258">
        <f>'建築工事届（別記第40号様式）'!Q60</f>
        <v>0</v>
      </c>
      <c r="P6" s="258" t="e">
        <f>VLOOKUP('建築工事届（別記第40号様式）'!H72&amp;'建築工事届（別記第40号様式）'!O72,'市町村コード (2)'!D:E,2,FALSE)</f>
        <v>#N/A</v>
      </c>
      <c r="Q6" s="258"/>
      <c r="R6" s="259" t="e">
        <f t="shared" ref="R6:R41" si="5">IF(F6=0,"",C6)</f>
        <v>#REF!</v>
      </c>
      <c r="S6" s="289" t="str">
        <f t="shared" ref="S6:S65" si="6">IF(K6=0,"",K6)</f>
        <v/>
      </c>
      <c r="T6" s="289" t="str">
        <f>IF('建築工事届（別記第40号様式）'!AN65=TRUE,1,IF('建築工事届（別記第40号様式）'!AO65,2,IF('建築工事届（別記第40号様式）'!AP65,3,IF('建築工事届（別記第40号様式）'!AN66,4,IF('建築工事届（別記第40号様式）'!AO66,5,IF('建築工事届（別記第40号様式）'!AP66,6,""))))))</f>
        <v/>
      </c>
      <c r="U6" s="289">
        <f>IF('建築工事届（別記第40号様式）'!AN67,1,IF('建築工事届（別記第40号様式）'!AO67,2,IF('建築工事届（別記第40号様式）'!AN68,3,IF(#REF!,4,IF(#REF!,5,"")))))</f>
        <v>1</v>
      </c>
      <c r="V6" s="289" t="str">
        <f>IF('建築工事届（別記第40号様式）'!AN73,1,IF('建築工事届（別記第40号様式）'!AO73,2,IF('建築工事届（別記第40号様式）'!AN74,3,IF('建築工事届（別記第40号様式）'!AO74,4,IF('建築工事届（別記第40号様式）'!AN75,5,"")))))</f>
        <v/>
      </c>
      <c r="W6" s="289" t="str">
        <f>IF('建築工事届（別記第40号様式）'!AN78=TRUE,1,IF('建築工事届（別記第40号様式）'!AO78=TRUE,2,IF('建築工事届（別記第40号様式）'!AP78=TRUE,3,IF('建築工事届（別記第40号様式）'!AQ78=TRUE,4,""))))</f>
        <v/>
      </c>
      <c r="X6" s="304" t="e">
        <f>IF(OR(#REF!="",'建築工事届（別記第40号様式）'!K84=""),"",#REF!&amp;IF('建築工事届（別記第40号様式）'!AN86,1,IF(#REF!,2,IF(#REF!,3,IF(#REF!,4,IF(#REF!,5,IF(#REF!,6,IF(#REF!,9,0))))))))</f>
        <v>#REF!</v>
      </c>
      <c r="Y6" s="289" t="e">
        <f>IF(#REF!,1,"")</f>
        <v>#REF!</v>
      </c>
      <c r="Z6" s="289" t="e">
        <f>IF('建築工事届（別記第40号様式）'!AN88=TRUE,1,IF('建築工事届（別記第40号様式）'!AN89,2,IF(#REF!,3,IF(#REF!,4,IF(#REF!,5,IF(#REF!,6,""))))))</f>
        <v>#REF!</v>
      </c>
      <c r="AA6" s="289" t="e">
        <f>ROUND(IF(ISBLANK('建築工事届（別記第40号様式）'!L90),"",'建築工事届（別記第40号様式）'!L90),0)</f>
        <v>#VALUE!</v>
      </c>
      <c r="AB6" s="304" t="e">
        <f>ROUND(IF('建築工事届（別記第40号様式）'!L92="","",IF(AND('建築工事届（別記第40号様式）'!L92&lt;10.5,'建築工事届（別記第40号様式）'!L92&gt;10),11,'建築工事届（別記第40号様式）'!L92)),0)</f>
        <v>#VALUE!</v>
      </c>
      <c r="AC6" s="289" t="e">
        <f>ROUND(IF('建築工事届（別記第40号様式）'!L100="","",'建築工事届（別記第40号様式）'!L100),0)</f>
        <v>#VALUE!</v>
      </c>
      <c r="AD6" s="289" t="str">
        <f>IF('建築工事届（別記第40号様式）'!L103="","",'建築工事届（別記第40号様式）'!L103)</f>
        <v/>
      </c>
      <c r="AE6" s="289" t="str">
        <f>IF('建築工事届（別記第40号様式）'!L105="","",'建築工事届（別記第40号様式）'!L105)</f>
        <v/>
      </c>
      <c r="AF6" s="320" t="e">
        <f>ROUND(IF('建築工事届（別記第40号様式）'!R109="","",'建築工事届（別記第40号様式）'!R109),0)</f>
        <v>#VALUE!</v>
      </c>
      <c r="AG6" s="289" t="e">
        <f>IF('建築工事届（別記第40号様式）'!AN117,1,IF('建築工事届（別記第40号様式）'!AO117,1,IF('建築工事届（別記第40号様式）'!AP117,1,IF(#REF!,2,IF(#REF!,2,"")))))</f>
        <v>#REF!</v>
      </c>
      <c r="AH6" s="289" t="str">
        <f>IF('建築工事届（別記第40号様式）'!AN118=TRUE,1,IF('建築工事届（別記第40号様式）'!AO118=TRUE,2,IF('建築工事届（別記第40号様式）'!AP118=TRUE,3,IF('建築工事届（別記第40号様式）'!AN119=TRUE,4,IF('建築工事届（別記第40号様式）'!AO119=TRUE,5,"")))))</f>
        <v/>
      </c>
      <c r="AI6" s="289" t="str">
        <f>IF('建築工事届（別記第40号様式）'!AN120,1,IF('建築工事届（別記第40号様式）'!AO120,2,IF('建築工事届（別記第40号様式）'!AP120,3,"")))</f>
        <v/>
      </c>
      <c r="AJ6" s="289" t="str">
        <f>IF('建築工事届（別記第40号様式）'!AN121,1,IF('建築工事届（別記第40号様式）'!AO121,2,IF('建築工事届（別記第40号様式）'!AP121,3,"")))</f>
        <v/>
      </c>
      <c r="AK6" s="289" t="str">
        <f>IF('建築工事届（別記第40号様式）'!AN122,1,IF('建築工事届（別記第40号様式）'!AO122,2,IF('建築工事届（別記第40号様式）'!AP122,3,"")))</f>
        <v/>
      </c>
      <c r="AL6" s="289" t="str">
        <f>IF('建築工事届（別記第40号様式）'!AN123,1,"")</f>
        <v/>
      </c>
      <c r="AM6" s="289" t="str">
        <f>IF('建築工事届（別記第40号様式）'!K124=0,"",'建築工事届（別記第40号様式）'!K124)</f>
        <v/>
      </c>
      <c r="AN6" s="289" t="e">
        <f>ROUND(IF('建築工事届（別記第40号様式）'!K125="","",'建築工事届（別記第40号様式）'!K125),0)</f>
        <v>#VALUE!</v>
      </c>
      <c r="AO6" s="289" t="e">
        <f>IF(#REF!=0,"",#REF!)</f>
        <v>#REF!</v>
      </c>
      <c r="AP6" s="289" t="e">
        <f>IF(#REF!,1,IF(#REF!,2,IF(#REF!,3,"")))</f>
        <v>#REF!</v>
      </c>
      <c r="AQ6" s="289" t="str">
        <f t="shared" ref="AQ6:AQ65" si="7">T6&amp;AH6&amp;AL6</f>
        <v/>
      </c>
    </row>
    <row r="7" spans="1:45" s="205" customFormat="1" ht="17.5">
      <c r="A7" s="219">
        <v>2</v>
      </c>
      <c r="B7" s="236">
        <v>1</v>
      </c>
      <c r="C7" s="236" t="str">
        <f>C6</f>
        <v/>
      </c>
      <c r="D7" s="236">
        <f t="shared" si="0"/>
        <v>0</v>
      </c>
      <c r="E7" s="236" t="e">
        <f t="shared" ref="E7:E65" si="8">E6</f>
        <v>#REF!</v>
      </c>
      <c r="F7" s="236" t="e">
        <f t="shared" si="1"/>
        <v>#REF!</v>
      </c>
      <c r="G7" s="253">
        <v>2</v>
      </c>
      <c r="H7" s="236">
        <f t="shared" si="2"/>
        <v>0</v>
      </c>
      <c r="I7" s="236">
        <f>SUM(H$6:H7)*H7</f>
        <v>0</v>
      </c>
      <c r="J7" s="236">
        <f>SUM(H$6:H$9)</f>
        <v>0</v>
      </c>
      <c r="K7" s="236">
        <f t="shared" si="3"/>
        <v>0</v>
      </c>
      <c r="L7" s="219">
        <f t="shared" si="4"/>
        <v>0</v>
      </c>
      <c r="M7" s="219">
        <f>IF(L7=0,0,SUM(L$6:L7))</f>
        <v>0</v>
      </c>
      <c r="N7" s="259">
        <f t="shared" ref="N7:P9" si="9">N6</f>
        <v>0</v>
      </c>
      <c r="O7" s="259">
        <f t="shared" si="9"/>
        <v>0</v>
      </c>
      <c r="P7" s="259" t="e">
        <f t="shared" si="9"/>
        <v>#N/A</v>
      </c>
      <c r="Q7" s="258"/>
      <c r="R7" s="259" t="e">
        <f t="shared" si="5"/>
        <v>#REF!</v>
      </c>
      <c r="S7" s="289" t="str">
        <f t="shared" si="6"/>
        <v/>
      </c>
      <c r="T7" s="289" t="str">
        <f t="shared" ref="T7:AK9" si="10">T6</f>
        <v/>
      </c>
      <c r="U7" s="289">
        <f t="shared" si="10"/>
        <v>1</v>
      </c>
      <c r="V7" s="289" t="str">
        <f t="shared" si="10"/>
        <v/>
      </c>
      <c r="W7" s="289" t="str">
        <f t="shared" si="10"/>
        <v/>
      </c>
      <c r="X7" s="304" t="e">
        <f t="shared" si="10"/>
        <v>#REF!</v>
      </c>
      <c r="Y7" s="289" t="e">
        <f t="shared" si="10"/>
        <v>#REF!</v>
      </c>
      <c r="Z7" s="289" t="e">
        <f t="shared" si="10"/>
        <v>#REF!</v>
      </c>
      <c r="AA7" s="289" t="e">
        <f t="shared" si="10"/>
        <v>#VALUE!</v>
      </c>
      <c r="AB7" s="304" t="e">
        <f t="shared" si="10"/>
        <v>#VALUE!</v>
      </c>
      <c r="AC7" s="289" t="e">
        <f t="shared" si="10"/>
        <v>#VALUE!</v>
      </c>
      <c r="AD7" s="289" t="str">
        <f t="shared" si="10"/>
        <v/>
      </c>
      <c r="AE7" s="289" t="str">
        <f t="shared" si="10"/>
        <v/>
      </c>
      <c r="AF7" s="320" t="e">
        <f t="shared" si="10"/>
        <v>#VALUE!</v>
      </c>
      <c r="AG7" s="289" t="e">
        <f t="shared" si="10"/>
        <v>#REF!</v>
      </c>
      <c r="AH7" s="289" t="str">
        <f t="shared" si="10"/>
        <v/>
      </c>
      <c r="AI7" s="289" t="str">
        <f t="shared" si="10"/>
        <v/>
      </c>
      <c r="AJ7" s="289" t="str">
        <f t="shared" si="10"/>
        <v/>
      </c>
      <c r="AK7" s="289" t="str">
        <f t="shared" si="10"/>
        <v/>
      </c>
      <c r="AL7" s="289" t="str">
        <f>IF('建築工事届（別記第40号様式）'!AO123,2,"")</f>
        <v/>
      </c>
      <c r="AM7" s="289" t="str">
        <f>IF('建築工事届（別記第40号様式）'!Q124=0,"",'建築工事届（別記第40号様式）'!Q124)</f>
        <v/>
      </c>
      <c r="AN7" s="289" t="e">
        <f>ROUND(IF('建築工事届（別記第40号様式）'!Q125="","",'建築工事届（別記第40号様式）'!Q125),0)</f>
        <v>#VALUE!</v>
      </c>
      <c r="AO7" s="289" t="e">
        <f>AO6</f>
        <v>#REF!</v>
      </c>
      <c r="AP7" s="289" t="e">
        <f>AP6</f>
        <v>#REF!</v>
      </c>
      <c r="AQ7" s="289" t="str">
        <f t="shared" si="7"/>
        <v/>
      </c>
    </row>
    <row r="8" spans="1:45" s="205" customFormat="1">
      <c r="A8" s="219">
        <v>3</v>
      </c>
      <c r="B8" s="236">
        <v>1</v>
      </c>
      <c r="C8" s="236" t="str">
        <f>C6</f>
        <v/>
      </c>
      <c r="D8" s="236">
        <f t="shared" si="0"/>
        <v>0</v>
      </c>
      <c r="E8" s="236" t="e">
        <f t="shared" si="8"/>
        <v>#REF!</v>
      </c>
      <c r="F8" s="236" t="e">
        <f t="shared" si="1"/>
        <v>#REF!</v>
      </c>
      <c r="G8" s="236">
        <v>3</v>
      </c>
      <c r="H8" s="236">
        <f t="shared" si="2"/>
        <v>0</v>
      </c>
      <c r="I8" s="236">
        <f>SUM(H$6:H8)*H8</f>
        <v>0</v>
      </c>
      <c r="J8" s="236">
        <f>SUM(H$6:H$9)</f>
        <v>0</v>
      </c>
      <c r="K8" s="236">
        <f t="shared" si="3"/>
        <v>0</v>
      </c>
      <c r="L8" s="219">
        <f t="shared" si="4"/>
        <v>0</v>
      </c>
      <c r="M8" s="219">
        <f>IF(L8=0,0,SUM(L$6:L8))</f>
        <v>0</v>
      </c>
      <c r="N8" s="259">
        <f t="shared" si="9"/>
        <v>0</v>
      </c>
      <c r="O8" s="259">
        <f t="shared" si="9"/>
        <v>0</v>
      </c>
      <c r="P8" s="259" t="e">
        <f t="shared" si="9"/>
        <v>#N/A</v>
      </c>
      <c r="Q8" s="258"/>
      <c r="R8" s="259" t="e">
        <f t="shared" si="5"/>
        <v>#REF!</v>
      </c>
      <c r="S8" s="289" t="str">
        <f t="shared" si="6"/>
        <v/>
      </c>
      <c r="T8" s="289" t="str">
        <f t="shared" si="10"/>
        <v/>
      </c>
      <c r="U8" s="289">
        <f t="shared" si="10"/>
        <v>1</v>
      </c>
      <c r="V8" s="289" t="str">
        <f t="shared" si="10"/>
        <v/>
      </c>
      <c r="W8" s="289" t="str">
        <f t="shared" si="10"/>
        <v/>
      </c>
      <c r="X8" s="304" t="e">
        <f t="shared" si="10"/>
        <v>#REF!</v>
      </c>
      <c r="Y8" s="289" t="e">
        <f t="shared" si="10"/>
        <v>#REF!</v>
      </c>
      <c r="Z8" s="289" t="e">
        <f t="shared" si="10"/>
        <v>#REF!</v>
      </c>
      <c r="AA8" s="289" t="e">
        <f t="shared" si="10"/>
        <v>#VALUE!</v>
      </c>
      <c r="AB8" s="304" t="e">
        <f t="shared" si="10"/>
        <v>#VALUE!</v>
      </c>
      <c r="AC8" s="289" t="e">
        <f t="shared" si="10"/>
        <v>#VALUE!</v>
      </c>
      <c r="AD8" s="289" t="str">
        <f t="shared" si="10"/>
        <v/>
      </c>
      <c r="AE8" s="289" t="str">
        <f t="shared" si="10"/>
        <v/>
      </c>
      <c r="AF8" s="320" t="e">
        <f t="shared" si="10"/>
        <v>#VALUE!</v>
      </c>
      <c r="AG8" s="289" t="e">
        <f t="shared" si="10"/>
        <v>#REF!</v>
      </c>
      <c r="AH8" s="289" t="str">
        <f t="shared" si="10"/>
        <v/>
      </c>
      <c r="AI8" s="289" t="str">
        <f t="shared" si="10"/>
        <v/>
      </c>
      <c r="AJ8" s="289" t="str">
        <f t="shared" si="10"/>
        <v/>
      </c>
      <c r="AK8" s="289" t="str">
        <f t="shared" si="10"/>
        <v/>
      </c>
      <c r="AL8" s="289" t="str">
        <f>IF('建築工事届（別記第40号様式）'!AP123,3,"")</f>
        <v/>
      </c>
      <c r="AM8" s="289" t="str">
        <f>IF('建築工事届（別記第40号様式）'!X124=0,"",'建築工事届（別記第40号様式）'!X124)</f>
        <v/>
      </c>
      <c r="AN8" s="289" t="e">
        <f>ROUND(IF('建築工事届（別記第40号様式）'!X125="","",'建築工事届（別記第40号様式）'!X125),0)</f>
        <v>#VALUE!</v>
      </c>
      <c r="AO8" s="289" t="e">
        <f>AO6</f>
        <v>#REF!</v>
      </c>
      <c r="AP8" s="289" t="e">
        <f>AP6</f>
        <v>#REF!</v>
      </c>
      <c r="AQ8" s="289" t="str">
        <f t="shared" si="7"/>
        <v/>
      </c>
    </row>
    <row r="9" spans="1:45" s="205" customFormat="1">
      <c r="A9" s="219">
        <v>4</v>
      </c>
      <c r="B9" s="236">
        <v>1</v>
      </c>
      <c r="C9" s="236" t="str">
        <f>C6</f>
        <v/>
      </c>
      <c r="D9" s="236">
        <f t="shared" si="0"/>
        <v>0</v>
      </c>
      <c r="E9" s="236" t="e">
        <f t="shared" si="8"/>
        <v>#REF!</v>
      </c>
      <c r="F9" s="236" t="e">
        <f t="shared" si="1"/>
        <v>#REF!</v>
      </c>
      <c r="G9" s="236">
        <v>4</v>
      </c>
      <c r="H9" s="236">
        <f t="shared" si="2"/>
        <v>0</v>
      </c>
      <c r="I9" s="236">
        <f>SUM(H$6:H9)*H9</f>
        <v>0</v>
      </c>
      <c r="J9" s="236">
        <f>SUM(H$6:H$9)</f>
        <v>0</v>
      </c>
      <c r="K9" s="236">
        <f t="shared" si="3"/>
        <v>0</v>
      </c>
      <c r="L9" s="219">
        <f t="shared" si="4"/>
        <v>0</v>
      </c>
      <c r="M9" s="219">
        <f>IF(L9=0,0,SUM(L$6:L9))</f>
        <v>0</v>
      </c>
      <c r="N9" s="259">
        <f t="shared" si="9"/>
        <v>0</v>
      </c>
      <c r="O9" s="259">
        <f t="shared" si="9"/>
        <v>0</v>
      </c>
      <c r="P9" s="259" t="e">
        <f t="shared" si="9"/>
        <v>#N/A</v>
      </c>
      <c r="Q9" s="258"/>
      <c r="R9" s="259" t="e">
        <f t="shared" si="5"/>
        <v>#REF!</v>
      </c>
      <c r="S9" s="289" t="str">
        <f t="shared" si="6"/>
        <v/>
      </c>
      <c r="T9" s="289" t="str">
        <f t="shared" si="10"/>
        <v/>
      </c>
      <c r="U9" s="289">
        <f t="shared" si="10"/>
        <v>1</v>
      </c>
      <c r="V9" s="289" t="str">
        <f t="shared" si="10"/>
        <v/>
      </c>
      <c r="W9" s="289" t="str">
        <f t="shared" si="10"/>
        <v/>
      </c>
      <c r="X9" s="304" t="e">
        <f t="shared" si="10"/>
        <v>#REF!</v>
      </c>
      <c r="Y9" s="289" t="e">
        <f t="shared" si="10"/>
        <v>#REF!</v>
      </c>
      <c r="Z9" s="289" t="e">
        <f t="shared" si="10"/>
        <v>#REF!</v>
      </c>
      <c r="AA9" s="289" t="e">
        <f t="shared" si="10"/>
        <v>#VALUE!</v>
      </c>
      <c r="AB9" s="304" t="e">
        <f t="shared" si="10"/>
        <v>#VALUE!</v>
      </c>
      <c r="AC9" s="289" t="e">
        <f t="shared" si="10"/>
        <v>#VALUE!</v>
      </c>
      <c r="AD9" s="289" t="str">
        <f t="shared" si="10"/>
        <v/>
      </c>
      <c r="AE9" s="289" t="str">
        <f t="shared" si="10"/>
        <v/>
      </c>
      <c r="AF9" s="320" t="e">
        <f t="shared" si="10"/>
        <v>#VALUE!</v>
      </c>
      <c r="AG9" s="289" t="e">
        <f t="shared" si="10"/>
        <v>#REF!</v>
      </c>
      <c r="AH9" s="289" t="str">
        <f t="shared" si="10"/>
        <v/>
      </c>
      <c r="AI9" s="289" t="str">
        <f t="shared" si="10"/>
        <v/>
      </c>
      <c r="AJ9" s="289" t="str">
        <f t="shared" si="10"/>
        <v/>
      </c>
      <c r="AK9" s="289" t="str">
        <f t="shared" si="10"/>
        <v/>
      </c>
      <c r="AL9" s="289" t="str">
        <f>IF('建築工事届（別記第40号様式）'!AQ123,4,"")</f>
        <v/>
      </c>
      <c r="AM9" s="289" t="str">
        <f>IF('建築工事届（別記第40号様式）'!AE124=0,"",'建築工事届（別記第40号様式）'!AE124)</f>
        <v/>
      </c>
      <c r="AN9" s="289" t="e">
        <f>ROUND(IF('建築工事届（別記第40号様式）'!AE125="","",'建築工事届（別記第40号様式）'!AE125),0)</f>
        <v>#VALUE!</v>
      </c>
      <c r="AO9" s="289" t="e">
        <f>AO6</f>
        <v>#REF!</v>
      </c>
      <c r="AP9" s="289" t="e">
        <f>AP6</f>
        <v>#REF!</v>
      </c>
      <c r="AQ9" s="289" t="str">
        <f t="shared" si="7"/>
        <v/>
      </c>
    </row>
    <row r="10" spans="1:45" s="206" customFormat="1" ht="13.5" customHeight="1">
      <c r="A10" s="220">
        <v>5</v>
      </c>
      <c r="B10" s="237">
        <v>2</v>
      </c>
      <c r="C10" s="237" t="str">
        <f>IF('建築工事届（別記第40号様式）'!T84="","",'建築工事届（別記第40号様式）'!T84)</f>
        <v/>
      </c>
      <c r="D10" s="237">
        <f t="shared" si="0"/>
        <v>0</v>
      </c>
      <c r="E10" s="237" t="e">
        <f t="shared" si="8"/>
        <v>#REF!</v>
      </c>
      <c r="F10" s="237" t="e">
        <f t="shared" si="1"/>
        <v>#REF!</v>
      </c>
      <c r="G10" s="237">
        <v>1</v>
      </c>
      <c r="H10" s="237" t="e">
        <f t="shared" si="2"/>
        <v>#REF!</v>
      </c>
      <c r="I10" s="237" t="e">
        <f>SUM(H$10:H10)*H10</f>
        <v>#REF!</v>
      </c>
      <c r="J10" s="237" t="e">
        <f>SUM(H$10:H$13)</f>
        <v>#REF!</v>
      </c>
      <c r="K10" s="237" t="e">
        <f t="shared" si="3"/>
        <v>#REF!</v>
      </c>
      <c r="L10" s="220" t="e">
        <f t="shared" si="4"/>
        <v>#REF!</v>
      </c>
      <c r="M10" s="220" t="e">
        <f>IF(L10=0,0,SUM(L$6:L10))</f>
        <v>#REF!</v>
      </c>
      <c r="N10" s="260"/>
      <c r="O10" s="260"/>
      <c r="P10" s="260"/>
      <c r="Q10" s="275"/>
      <c r="R10" s="260" t="e">
        <f t="shared" si="5"/>
        <v>#REF!</v>
      </c>
      <c r="S10" s="290" t="e">
        <f t="shared" si="6"/>
        <v>#REF!</v>
      </c>
      <c r="T10" s="290" t="str">
        <f>IF('建築工事届（別記第40号様式）'!AN65=TRUE,1,IF('建築工事届（別記第40号様式）'!AO65,2,IF('建築工事届（別記第40号様式）'!AP65,3,IF('建築工事届（別記第40号様式）'!AN66,4,IF('建築工事届（別記第40号様式）'!AO66,5,IF('建築工事届（別記第40号様式）'!AP66,6,""))))))</f>
        <v/>
      </c>
      <c r="U10" s="290">
        <f>IF('建築工事届（別記第40号様式）'!AN67,1,IF('建築工事届（別記第40号様式）'!AO67,2,IF('建築工事届（別記第40号様式）'!AN68,3,IF(#REF!,4,IF(#REF!,5,"")))))</f>
        <v>1</v>
      </c>
      <c r="V10" s="290" t="str">
        <f>IF('建築工事届（別記第40号様式）'!AN73,1,IF('建築工事届（別記第40号様式）'!AO73,2,IF('建築工事届（別記第40号様式）'!AN74,3,IF('建築工事届（別記第40号様式）'!AO74,4,IF('建築工事届（別記第40号様式）'!AN75,5,"")))))</f>
        <v/>
      </c>
      <c r="W10" s="290" t="str">
        <f>IF('建築工事届（別記第40号様式）'!AN78=TRUE,1,IF('建築工事届（別記第40号様式）'!AO78=TRUE,2,IF('建築工事届（別記第40号様式）'!AP78=TRUE,3,IF('建築工事届（別記第40号様式）'!AQ78=TRUE,4,""))))</f>
        <v/>
      </c>
      <c r="X10" s="305" t="e">
        <f>IF(OR(#REF!="",'建築工事届（別記第40号様式）'!T84=""),"",#REF!&amp;IF('建築工事届（別記第40号様式）'!AO86,1,IF(#REF!,2,IF(#REF!,3,IF(#REF!,4,IF(#REF!,5,IF(#REF!,6,IF(#REF!,9,0))))))))</f>
        <v>#REF!</v>
      </c>
      <c r="Y10" s="290" t="e">
        <f>IF(#REF!,1,"")</f>
        <v>#REF!</v>
      </c>
      <c r="Z10" s="290" t="e">
        <f>IF('建築工事届（別記第40号様式）'!AO88=TRUE,1,IF('建築工事届（別記第40号様式）'!AO89,2,IF(#REF!,3,IF(#REF!,4,IF(#REF!,5,IF(#REF!,6,""))))))</f>
        <v>#REF!</v>
      </c>
      <c r="AA10" s="290" t="e">
        <f>ROUND(IF(ISBLANK('建築工事届（別記第40号様式）'!U90),"",'建築工事届（別記第40号様式）'!U90),0)</f>
        <v>#VALUE!</v>
      </c>
      <c r="AB10" s="305" t="e">
        <f>ROUND(IF('建築工事届（別記第40号様式）'!U91="","",IF(AND('建築工事届（別記第40号様式）'!U91&lt;10.5,'建築工事届（別記第40号様式）'!U91&gt;10),11,'建築工事届（別記第40号様式）'!U91)),0)</f>
        <v>#VALUE!</v>
      </c>
      <c r="AC10" s="290" t="e">
        <f>ROUND(IF('建築工事届（別記第40号様式）'!U100="","",'建築工事届（別記第40号様式）'!U100),0)</f>
        <v>#VALUE!</v>
      </c>
      <c r="AD10" s="290" t="str">
        <f>IF('建築工事届（別記第40号様式）'!U103="","",'建築工事届（別記第40号様式）'!U103)</f>
        <v/>
      </c>
      <c r="AE10" s="290" t="str">
        <f>IF('建築工事届（別記第40号様式）'!U105="","",'建築工事届（別記第40号様式）'!U105)</f>
        <v/>
      </c>
      <c r="AF10" s="321"/>
      <c r="AG10" s="290" t="e">
        <f>IF(#REF!,1,IF(#REF!,1,IF(#REF!,1,IF(#REF!,2,IF(#REF!,2,"")))))</f>
        <v>#REF!</v>
      </c>
      <c r="AH10" s="290" t="e">
        <f>IF(#REF!=TRUE,1,IF(#REF!=TRUE,2,IF(#REF!=TRUE,3,IF(#REF!=TRUE,4,IF(#REF!=TRUE,5,"")))))</f>
        <v>#REF!</v>
      </c>
      <c r="AI10" s="290" t="e">
        <f>IF(#REF!,1,IF(#REF!,2,IF(#REF!,3,"")))</f>
        <v>#REF!</v>
      </c>
      <c r="AJ10" s="290" t="e">
        <f>IF(#REF!,1,IF(#REF!,2,IF(#REF!,3,"")))</f>
        <v>#REF!</v>
      </c>
      <c r="AK10" s="290" t="e">
        <f>IF(#REF!,1,IF(#REF!,2,IF(#REF!,3,"")))</f>
        <v>#REF!</v>
      </c>
      <c r="AL10" s="290" t="e">
        <f>IF(#REF!,1,"")</f>
        <v>#REF!</v>
      </c>
      <c r="AM10" s="290" t="e">
        <f>IF(#REF!=0,"",#REF!)</f>
        <v>#REF!</v>
      </c>
      <c r="AN10" s="290" t="e">
        <f>ROUND(IF(#REF!="","",#REF!),0)</f>
        <v>#REF!</v>
      </c>
      <c r="AO10" s="324"/>
      <c r="AP10" s="324"/>
      <c r="AQ10" s="290" t="e">
        <f t="shared" si="7"/>
        <v>#REF!</v>
      </c>
    </row>
    <row r="11" spans="1:45" s="206" customFormat="1" ht="17.5">
      <c r="A11" s="220">
        <v>6</v>
      </c>
      <c r="B11" s="237">
        <v>2</v>
      </c>
      <c r="C11" s="237" t="str">
        <f>C10</f>
        <v/>
      </c>
      <c r="D11" s="237">
        <f t="shared" si="0"/>
        <v>0</v>
      </c>
      <c r="E11" s="237" t="e">
        <f t="shared" si="8"/>
        <v>#REF!</v>
      </c>
      <c r="F11" s="237" t="e">
        <f t="shared" si="1"/>
        <v>#REF!</v>
      </c>
      <c r="G11" s="254">
        <v>2</v>
      </c>
      <c r="H11" s="237" t="e">
        <f t="shared" si="2"/>
        <v>#REF!</v>
      </c>
      <c r="I11" s="237" t="e">
        <f>SUM(H$10:H11)*H11</f>
        <v>#REF!</v>
      </c>
      <c r="J11" s="237" t="e">
        <f>SUM(H$10:H$13)</f>
        <v>#REF!</v>
      </c>
      <c r="K11" s="237" t="e">
        <f t="shared" si="3"/>
        <v>#REF!</v>
      </c>
      <c r="L11" s="220" t="e">
        <f t="shared" si="4"/>
        <v>#REF!</v>
      </c>
      <c r="M11" s="220" t="e">
        <f>IF(L11=0,0,SUM(L$6:L11))</f>
        <v>#REF!</v>
      </c>
      <c r="N11" s="260"/>
      <c r="O11" s="260"/>
      <c r="P11" s="260"/>
      <c r="Q11" s="275"/>
      <c r="R11" s="260" t="e">
        <f t="shared" si="5"/>
        <v>#REF!</v>
      </c>
      <c r="S11" s="290" t="e">
        <f t="shared" si="6"/>
        <v>#REF!</v>
      </c>
      <c r="T11" s="290" t="str">
        <f t="shared" ref="T11:AE13" si="11">T10</f>
        <v/>
      </c>
      <c r="U11" s="290">
        <f t="shared" si="11"/>
        <v>1</v>
      </c>
      <c r="V11" s="290" t="str">
        <f t="shared" si="11"/>
        <v/>
      </c>
      <c r="W11" s="290" t="str">
        <f t="shared" si="11"/>
        <v/>
      </c>
      <c r="X11" s="305" t="e">
        <f t="shared" si="11"/>
        <v>#REF!</v>
      </c>
      <c r="Y11" s="290" t="e">
        <f t="shared" si="11"/>
        <v>#REF!</v>
      </c>
      <c r="Z11" s="290" t="e">
        <f t="shared" si="11"/>
        <v>#REF!</v>
      </c>
      <c r="AA11" s="290" t="e">
        <f t="shared" si="11"/>
        <v>#VALUE!</v>
      </c>
      <c r="AB11" s="305" t="e">
        <f t="shared" si="11"/>
        <v>#VALUE!</v>
      </c>
      <c r="AC11" s="290" t="e">
        <f t="shared" si="11"/>
        <v>#VALUE!</v>
      </c>
      <c r="AD11" s="290" t="str">
        <f t="shared" si="11"/>
        <v/>
      </c>
      <c r="AE11" s="290" t="str">
        <f t="shared" si="11"/>
        <v/>
      </c>
      <c r="AF11" s="321"/>
      <c r="AG11" s="290" t="e">
        <f t="shared" ref="AG11:AK13" si="12">AG10</f>
        <v>#REF!</v>
      </c>
      <c r="AH11" s="290" t="e">
        <f t="shared" si="12"/>
        <v>#REF!</v>
      </c>
      <c r="AI11" s="290" t="e">
        <f t="shared" si="12"/>
        <v>#REF!</v>
      </c>
      <c r="AJ11" s="290" t="e">
        <f t="shared" si="12"/>
        <v>#REF!</v>
      </c>
      <c r="AK11" s="290" t="e">
        <f t="shared" si="12"/>
        <v>#REF!</v>
      </c>
      <c r="AL11" s="290" t="e">
        <f>IF(#REF!,2,"")</f>
        <v>#REF!</v>
      </c>
      <c r="AM11" s="290" t="e">
        <f>IF(#REF!=0,"",#REF!)</f>
        <v>#REF!</v>
      </c>
      <c r="AN11" s="290" t="e">
        <f>ROUND(IF(#REF!="","",#REF!),0)</f>
        <v>#REF!</v>
      </c>
      <c r="AO11" s="324"/>
      <c r="AP11" s="324"/>
      <c r="AQ11" s="290" t="e">
        <f t="shared" si="7"/>
        <v>#REF!</v>
      </c>
    </row>
    <row r="12" spans="1:45" s="206" customFormat="1">
      <c r="A12" s="220">
        <v>7</v>
      </c>
      <c r="B12" s="237">
        <v>2</v>
      </c>
      <c r="C12" s="237" t="str">
        <f>C10</f>
        <v/>
      </c>
      <c r="D12" s="237">
        <f t="shared" si="0"/>
        <v>0</v>
      </c>
      <c r="E12" s="237" t="e">
        <f t="shared" si="8"/>
        <v>#REF!</v>
      </c>
      <c r="F12" s="237" t="e">
        <f t="shared" si="1"/>
        <v>#REF!</v>
      </c>
      <c r="G12" s="237">
        <v>3</v>
      </c>
      <c r="H12" s="237" t="e">
        <f t="shared" si="2"/>
        <v>#REF!</v>
      </c>
      <c r="I12" s="237" t="e">
        <f>SUM(H$10:H12)*H12</f>
        <v>#REF!</v>
      </c>
      <c r="J12" s="237" t="e">
        <f>SUM(H$10:H$13)</f>
        <v>#REF!</v>
      </c>
      <c r="K12" s="237" t="e">
        <f t="shared" si="3"/>
        <v>#REF!</v>
      </c>
      <c r="L12" s="220" t="e">
        <f t="shared" si="4"/>
        <v>#REF!</v>
      </c>
      <c r="M12" s="220" t="e">
        <f>IF(L12=0,0,SUM(L$6:L12))</f>
        <v>#REF!</v>
      </c>
      <c r="N12" s="260"/>
      <c r="O12" s="260"/>
      <c r="P12" s="260"/>
      <c r="Q12" s="275"/>
      <c r="R12" s="260" t="e">
        <f t="shared" si="5"/>
        <v>#REF!</v>
      </c>
      <c r="S12" s="290" t="e">
        <f t="shared" si="6"/>
        <v>#REF!</v>
      </c>
      <c r="T12" s="290" t="str">
        <f t="shared" si="11"/>
        <v/>
      </c>
      <c r="U12" s="290">
        <f t="shared" si="11"/>
        <v>1</v>
      </c>
      <c r="V12" s="290" t="str">
        <f t="shared" si="11"/>
        <v/>
      </c>
      <c r="W12" s="290" t="str">
        <f t="shared" si="11"/>
        <v/>
      </c>
      <c r="X12" s="305" t="e">
        <f t="shared" si="11"/>
        <v>#REF!</v>
      </c>
      <c r="Y12" s="290" t="e">
        <f t="shared" si="11"/>
        <v>#REF!</v>
      </c>
      <c r="Z12" s="290" t="e">
        <f t="shared" si="11"/>
        <v>#REF!</v>
      </c>
      <c r="AA12" s="290" t="e">
        <f t="shared" si="11"/>
        <v>#VALUE!</v>
      </c>
      <c r="AB12" s="305" t="e">
        <f t="shared" si="11"/>
        <v>#VALUE!</v>
      </c>
      <c r="AC12" s="290" t="e">
        <f t="shared" si="11"/>
        <v>#VALUE!</v>
      </c>
      <c r="AD12" s="290" t="str">
        <f t="shared" si="11"/>
        <v/>
      </c>
      <c r="AE12" s="290" t="str">
        <f t="shared" si="11"/>
        <v/>
      </c>
      <c r="AF12" s="321"/>
      <c r="AG12" s="290" t="e">
        <f t="shared" si="12"/>
        <v>#REF!</v>
      </c>
      <c r="AH12" s="290" t="e">
        <f t="shared" si="12"/>
        <v>#REF!</v>
      </c>
      <c r="AI12" s="290" t="e">
        <f t="shared" si="12"/>
        <v>#REF!</v>
      </c>
      <c r="AJ12" s="290" t="e">
        <f t="shared" si="12"/>
        <v>#REF!</v>
      </c>
      <c r="AK12" s="290" t="e">
        <f t="shared" si="12"/>
        <v>#REF!</v>
      </c>
      <c r="AL12" s="290" t="e">
        <f>IF(#REF!,3,"")</f>
        <v>#REF!</v>
      </c>
      <c r="AM12" s="290" t="e">
        <f>IF(#REF!=0,"",#REF!)</f>
        <v>#REF!</v>
      </c>
      <c r="AN12" s="290" t="e">
        <f>ROUND(IF(#REF!="","",#REF!),0)</f>
        <v>#REF!</v>
      </c>
      <c r="AO12" s="324"/>
      <c r="AP12" s="324"/>
      <c r="AQ12" s="290" t="e">
        <f t="shared" si="7"/>
        <v>#REF!</v>
      </c>
    </row>
    <row r="13" spans="1:45" s="206" customFormat="1">
      <c r="A13" s="220">
        <v>8</v>
      </c>
      <c r="B13" s="237">
        <v>2</v>
      </c>
      <c r="C13" s="237" t="str">
        <f>C10</f>
        <v/>
      </c>
      <c r="D13" s="237">
        <f t="shared" si="0"/>
        <v>0</v>
      </c>
      <c r="E13" s="237" t="e">
        <f t="shared" si="8"/>
        <v>#REF!</v>
      </c>
      <c r="F13" s="237" t="e">
        <f t="shared" si="1"/>
        <v>#REF!</v>
      </c>
      <c r="G13" s="237">
        <v>4</v>
      </c>
      <c r="H13" s="237" t="e">
        <f t="shared" si="2"/>
        <v>#REF!</v>
      </c>
      <c r="I13" s="237" t="e">
        <f>SUM(H$10:H13)*H13</f>
        <v>#REF!</v>
      </c>
      <c r="J13" s="237" t="e">
        <f>SUM(H$10:H$13)</f>
        <v>#REF!</v>
      </c>
      <c r="K13" s="237" t="e">
        <f t="shared" si="3"/>
        <v>#REF!</v>
      </c>
      <c r="L13" s="220" t="e">
        <f t="shared" si="4"/>
        <v>#REF!</v>
      </c>
      <c r="M13" s="220" t="e">
        <f>IF(L13=0,0,SUM(L$6:L13))</f>
        <v>#REF!</v>
      </c>
      <c r="N13" s="260"/>
      <c r="O13" s="260"/>
      <c r="P13" s="260"/>
      <c r="Q13" s="275"/>
      <c r="R13" s="260" t="e">
        <f t="shared" si="5"/>
        <v>#REF!</v>
      </c>
      <c r="S13" s="290" t="e">
        <f t="shared" si="6"/>
        <v>#REF!</v>
      </c>
      <c r="T13" s="290" t="str">
        <f t="shared" si="11"/>
        <v/>
      </c>
      <c r="U13" s="290">
        <f t="shared" si="11"/>
        <v>1</v>
      </c>
      <c r="V13" s="290" t="str">
        <f t="shared" si="11"/>
        <v/>
      </c>
      <c r="W13" s="290" t="str">
        <f t="shared" si="11"/>
        <v/>
      </c>
      <c r="X13" s="305" t="e">
        <f t="shared" si="11"/>
        <v>#REF!</v>
      </c>
      <c r="Y13" s="290" t="e">
        <f t="shared" si="11"/>
        <v>#REF!</v>
      </c>
      <c r="Z13" s="290" t="e">
        <f t="shared" si="11"/>
        <v>#REF!</v>
      </c>
      <c r="AA13" s="290" t="e">
        <f t="shared" si="11"/>
        <v>#VALUE!</v>
      </c>
      <c r="AB13" s="305" t="e">
        <f t="shared" si="11"/>
        <v>#VALUE!</v>
      </c>
      <c r="AC13" s="290" t="e">
        <f t="shared" si="11"/>
        <v>#VALUE!</v>
      </c>
      <c r="AD13" s="290" t="str">
        <f t="shared" si="11"/>
        <v/>
      </c>
      <c r="AE13" s="290" t="str">
        <f t="shared" si="11"/>
        <v/>
      </c>
      <c r="AF13" s="321"/>
      <c r="AG13" s="290" t="e">
        <f t="shared" si="12"/>
        <v>#REF!</v>
      </c>
      <c r="AH13" s="290" t="e">
        <f t="shared" si="12"/>
        <v>#REF!</v>
      </c>
      <c r="AI13" s="290" t="e">
        <f t="shared" si="12"/>
        <v>#REF!</v>
      </c>
      <c r="AJ13" s="290" t="e">
        <f t="shared" si="12"/>
        <v>#REF!</v>
      </c>
      <c r="AK13" s="290" t="e">
        <f t="shared" si="12"/>
        <v>#REF!</v>
      </c>
      <c r="AL13" s="290" t="e">
        <f>IF(#REF!,4,"")</f>
        <v>#REF!</v>
      </c>
      <c r="AM13" s="290" t="e">
        <f>IF(#REF!=0,"",#REF!)</f>
        <v>#REF!</v>
      </c>
      <c r="AN13" s="290" t="e">
        <f>ROUND(IF(#REF!="","",#REF!),0)</f>
        <v>#REF!</v>
      </c>
      <c r="AO13" s="324"/>
      <c r="AP13" s="324"/>
      <c r="AQ13" s="290" t="e">
        <f t="shared" si="7"/>
        <v>#REF!</v>
      </c>
    </row>
    <row r="14" spans="1:45" s="207" customFormat="1" ht="15" customHeight="1">
      <c r="A14" s="221">
        <v>9</v>
      </c>
      <c r="B14" s="238">
        <v>3</v>
      </c>
      <c r="C14" s="238" t="str">
        <f>IF('建築工事届（別記第40号様式）'!AC84="","",'建築工事届（別記第40号様式）'!AC84)</f>
        <v/>
      </c>
      <c r="D14" s="238">
        <f t="shared" si="0"/>
        <v>0</v>
      </c>
      <c r="E14" s="238" t="e">
        <f t="shared" si="8"/>
        <v>#REF!</v>
      </c>
      <c r="F14" s="238" t="e">
        <f t="shared" si="1"/>
        <v>#REF!</v>
      </c>
      <c r="G14" s="238">
        <v>1</v>
      </c>
      <c r="H14" s="238" t="e">
        <f t="shared" si="2"/>
        <v>#REF!</v>
      </c>
      <c r="I14" s="238" t="e">
        <f>SUM(H$14:H14)*H14</f>
        <v>#REF!</v>
      </c>
      <c r="J14" s="238" t="e">
        <f>SUM(H$14:H$17)</f>
        <v>#REF!</v>
      </c>
      <c r="K14" s="238" t="e">
        <f t="shared" si="3"/>
        <v>#REF!</v>
      </c>
      <c r="L14" s="221" t="e">
        <f t="shared" si="4"/>
        <v>#REF!</v>
      </c>
      <c r="M14" s="221" t="e">
        <f>IF(L14=0,0,SUM(L$6:L14))</f>
        <v>#REF!</v>
      </c>
      <c r="N14" s="261"/>
      <c r="O14" s="261"/>
      <c r="P14" s="261"/>
      <c r="Q14" s="276"/>
      <c r="R14" s="261" t="e">
        <f t="shared" si="5"/>
        <v>#REF!</v>
      </c>
      <c r="S14" s="291" t="e">
        <f t="shared" si="6"/>
        <v>#REF!</v>
      </c>
      <c r="T14" s="291" t="str">
        <f>IF('建築工事届（別記第40号様式）'!AN65=TRUE,1,IF('建築工事届（別記第40号様式）'!AO65,2,IF('建築工事届（別記第40号様式）'!AP65,3,IF('建築工事届（別記第40号様式）'!AN66,4,IF('建築工事届（別記第40号様式）'!AO66,5,IF('建築工事届（別記第40号様式）'!AP66,6,""))))))</f>
        <v/>
      </c>
      <c r="U14" s="291">
        <f>IF('建築工事届（別記第40号様式）'!AN67,1,IF('建築工事届（別記第40号様式）'!AO67,2,IF('建築工事届（別記第40号様式）'!AN68,3,IF(#REF!,4,IF(#REF!,5,"")))))</f>
        <v>1</v>
      </c>
      <c r="V14" s="291" t="str">
        <f>IF('建築工事届（別記第40号様式）'!AN73,1,IF('建築工事届（別記第40号様式）'!AO73,2,IF('建築工事届（別記第40号様式）'!AN74,3,IF('建築工事届（別記第40号様式）'!AO74,4,IF('建築工事届（別記第40号様式）'!AN75,5,"")))))</f>
        <v/>
      </c>
      <c r="W14" s="291" t="str">
        <f>IF('建築工事届（別記第40号様式）'!AN78=TRUE,1,IF('建築工事届（別記第40号様式）'!AO78=TRUE,2,IF('建築工事届（別記第40号様式）'!AP78=TRUE,3,IF('建築工事届（別記第40号様式）'!AQ78=TRUE,4,""))))</f>
        <v/>
      </c>
      <c r="X14" s="306" t="e">
        <f>IF(OR(#REF!="",'建築工事届（別記第40号様式）'!AC84=""),"",#REF!&amp;IF('建築工事届（別記第40号様式）'!AP86,1,IF(#REF!,2,IF(#REF!,3,IF(#REF!,4,IF(#REF!,5,IF(#REF!,6,IF(#REF!,9,0))))))))</f>
        <v>#REF!</v>
      </c>
      <c r="Y14" s="291" t="e">
        <f>IF(#REF!,1,"")</f>
        <v>#REF!</v>
      </c>
      <c r="Z14" s="291" t="e">
        <f>IF('建築工事届（別記第40号様式）'!AP88=TRUE,1,IF('建築工事届（別記第40号様式）'!AP89,2,IF(#REF!,3,IF(#REF!,4,IF(#REF!,5,IF(#REF!,6,""))))))</f>
        <v>#REF!</v>
      </c>
      <c r="AA14" s="291" t="e">
        <f>ROUND(IF(ISBLANK('建築工事届（別記第40号様式）'!AD90),"",'建築工事届（別記第40号様式）'!AD90),0)</f>
        <v>#VALUE!</v>
      </c>
      <c r="AB14" s="306" t="e">
        <f>ROUND(IF('建築工事届（別記第40号様式）'!AD92="","",IF(AND('建築工事届（別記第40号様式）'!AD92&lt;10.5,'建築工事届（別記第40号様式）'!AD92&gt;10),11,'建築工事届（別記第40号様式）'!AD92)),0)</f>
        <v>#VALUE!</v>
      </c>
      <c r="AC14" s="291" t="e">
        <f>ROUND(IF('建築工事届（別記第40号様式）'!AD100="","",'建築工事届（別記第40号様式）'!AD100),0)</f>
        <v>#VALUE!</v>
      </c>
      <c r="AD14" s="291" t="str">
        <f>IF('建築工事届（別記第40号様式）'!AD103="","",'建築工事届（別記第40号様式）'!AD103)</f>
        <v/>
      </c>
      <c r="AE14" s="291" t="str">
        <f>IF('建築工事届（別記第40号様式）'!AD105="","",'建築工事届（別記第40号様式）'!AD105)</f>
        <v/>
      </c>
      <c r="AF14" s="321"/>
      <c r="AG14" s="291" t="e">
        <f>IF(#REF!,1,IF(#REF!,1,IF(#REF!,1,IF(#REF!,2,IF(#REF!,2,"")))))</f>
        <v>#REF!</v>
      </c>
      <c r="AH14" s="291" t="e">
        <f>IF(#REF!=TRUE,1,IF(#REF!=TRUE,2,IF(#REF!=TRUE,3,IF(#REF!=TRUE,4,IF(#REF!=TRUE,5,"")))))</f>
        <v>#REF!</v>
      </c>
      <c r="AI14" s="291" t="e">
        <f>IF(#REF!,1,IF(#REF!,2,IF(#REF!,3,"")))</f>
        <v>#REF!</v>
      </c>
      <c r="AJ14" s="291" t="e">
        <f>IF(#REF!,1,IF(#REF!,2,IF(#REF!,3,"")))</f>
        <v>#REF!</v>
      </c>
      <c r="AK14" s="291" t="e">
        <f>IF(#REF!,1,IF(#REF!,2,IF(#REF!,3,"")))</f>
        <v>#REF!</v>
      </c>
      <c r="AL14" s="291" t="e">
        <f>IF(#REF!,1,"")</f>
        <v>#REF!</v>
      </c>
      <c r="AM14" s="291" t="e">
        <f>IF(#REF!=0,"",#REF!)</f>
        <v>#REF!</v>
      </c>
      <c r="AN14" s="291" t="e">
        <f>ROUND(IF(#REF!=0,"",#REF!),0)</f>
        <v>#REF!</v>
      </c>
      <c r="AO14" s="324"/>
      <c r="AP14" s="324"/>
      <c r="AQ14" s="291" t="e">
        <f t="shared" si="7"/>
        <v>#REF!</v>
      </c>
    </row>
    <row r="15" spans="1:45" s="207" customFormat="1" ht="17.5">
      <c r="A15" s="221">
        <v>10</v>
      </c>
      <c r="B15" s="238">
        <v>3</v>
      </c>
      <c r="C15" s="238" t="str">
        <f>C14</f>
        <v/>
      </c>
      <c r="D15" s="238">
        <f t="shared" si="0"/>
        <v>0</v>
      </c>
      <c r="E15" s="238" t="e">
        <f t="shared" si="8"/>
        <v>#REF!</v>
      </c>
      <c r="F15" s="238" t="e">
        <f t="shared" si="1"/>
        <v>#REF!</v>
      </c>
      <c r="G15" s="255">
        <v>2</v>
      </c>
      <c r="H15" s="238" t="e">
        <f t="shared" si="2"/>
        <v>#REF!</v>
      </c>
      <c r="I15" s="238" t="e">
        <f>SUM(H$14:H15)*H15</f>
        <v>#REF!</v>
      </c>
      <c r="J15" s="238" t="e">
        <f>SUM(H$14:H$17)</f>
        <v>#REF!</v>
      </c>
      <c r="K15" s="238" t="e">
        <f t="shared" si="3"/>
        <v>#REF!</v>
      </c>
      <c r="L15" s="221" t="e">
        <f t="shared" si="4"/>
        <v>#REF!</v>
      </c>
      <c r="M15" s="221" t="e">
        <f>IF(L15=0,0,SUM(L$6:L15))</f>
        <v>#REF!</v>
      </c>
      <c r="N15" s="261"/>
      <c r="O15" s="261"/>
      <c r="P15" s="261"/>
      <c r="Q15" s="276"/>
      <c r="R15" s="261" t="e">
        <f t="shared" si="5"/>
        <v>#REF!</v>
      </c>
      <c r="S15" s="291" t="e">
        <f t="shared" si="6"/>
        <v>#REF!</v>
      </c>
      <c r="T15" s="291" t="str">
        <f t="shared" ref="T15:AE17" si="13">T14</f>
        <v/>
      </c>
      <c r="U15" s="291">
        <f t="shared" si="13"/>
        <v>1</v>
      </c>
      <c r="V15" s="291" t="str">
        <f t="shared" si="13"/>
        <v/>
      </c>
      <c r="W15" s="291" t="str">
        <f t="shared" si="13"/>
        <v/>
      </c>
      <c r="X15" s="306" t="e">
        <f t="shared" si="13"/>
        <v>#REF!</v>
      </c>
      <c r="Y15" s="291" t="e">
        <f t="shared" si="13"/>
        <v>#REF!</v>
      </c>
      <c r="Z15" s="291" t="e">
        <f t="shared" si="13"/>
        <v>#REF!</v>
      </c>
      <c r="AA15" s="291" t="e">
        <f t="shared" si="13"/>
        <v>#VALUE!</v>
      </c>
      <c r="AB15" s="306" t="e">
        <f t="shared" si="13"/>
        <v>#VALUE!</v>
      </c>
      <c r="AC15" s="291" t="e">
        <f t="shared" si="13"/>
        <v>#VALUE!</v>
      </c>
      <c r="AD15" s="291" t="str">
        <f t="shared" si="13"/>
        <v/>
      </c>
      <c r="AE15" s="291" t="str">
        <f t="shared" si="13"/>
        <v/>
      </c>
      <c r="AF15" s="321"/>
      <c r="AG15" s="291" t="e">
        <f t="shared" ref="AG15:AK17" si="14">AG14</f>
        <v>#REF!</v>
      </c>
      <c r="AH15" s="291" t="e">
        <f t="shared" si="14"/>
        <v>#REF!</v>
      </c>
      <c r="AI15" s="291" t="e">
        <f t="shared" si="14"/>
        <v>#REF!</v>
      </c>
      <c r="AJ15" s="291" t="e">
        <f t="shared" si="14"/>
        <v>#REF!</v>
      </c>
      <c r="AK15" s="291" t="e">
        <f t="shared" si="14"/>
        <v>#REF!</v>
      </c>
      <c r="AL15" s="291" t="e">
        <f>IF(#REF!,2,"")</f>
        <v>#REF!</v>
      </c>
      <c r="AM15" s="291" t="e">
        <f>IF(#REF!=0,"",#REF!)</f>
        <v>#REF!</v>
      </c>
      <c r="AN15" s="291" t="e">
        <f>ROUND(IF(#REF!=0,"",#REF!),0)</f>
        <v>#REF!</v>
      </c>
      <c r="AO15" s="324"/>
      <c r="AP15" s="324"/>
      <c r="AQ15" s="291" t="e">
        <f t="shared" si="7"/>
        <v>#REF!</v>
      </c>
    </row>
    <row r="16" spans="1:45" s="207" customFormat="1">
      <c r="A16" s="221">
        <v>11</v>
      </c>
      <c r="B16" s="238">
        <v>3</v>
      </c>
      <c r="C16" s="238" t="str">
        <f>C14</f>
        <v/>
      </c>
      <c r="D16" s="238">
        <f t="shared" si="0"/>
        <v>0</v>
      </c>
      <c r="E16" s="238" t="e">
        <f t="shared" si="8"/>
        <v>#REF!</v>
      </c>
      <c r="F16" s="238" t="e">
        <f t="shared" si="1"/>
        <v>#REF!</v>
      </c>
      <c r="G16" s="238">
        <v>3</v>
      </c>
      <c r="H16" s="238" t="e">
        <f t="shared" si="2"/>
        <v>#REF!</v>
      </c>
      <c r="I16" s="238" t="e">
        <f>SUM(H$14:H16)*H16</f>
        <v>#REF!</v>
      </c>
      <c r="J16" s="238" t="e">
        <f>SUM(H$14:H$17)</f>
        <v>#REF!</v>
      </c>
      <c r="K16" s="238" t="e">
        <f t="shared" si="3"/>
        <v>#REF!</v>
      </c>
      <c r="L16" s="221" t="e">
        <f t="shared" si="4"/>
        <v>#REF!</v>
      </c>
      <c r="M16" s="221" t="e">
        <f>IF(L16=0,0,SUM(L$6:L16))</f>
        <v>#REF!</v>
      </c>
      <c r="N16" s="261"/>
      <c r="O16" s="261"/>
      <c r="P16" s="261"/>
      <c r="Q16" s="276"/>
      <c r="R16" s="261" t="e">
        <f t="shared" si="5"/>
        <v>#REF!</v>
      </c>
      <c r="S16" s="291" t="e">
        <f t="shared" si="6"/>
        <v>#REF!</v>
      </c>
      <c r="T16" s="291" t="str">
        <f t="shared" si="13"/>
        <v/>
      </c>
      <c r="U16" s="291">
        <f t="shared" si="13"/>
        <v>1</v>
      </c>
      <c r="V16" s="291" t="str">
        <f t="shared" si="13"/>
        <v/>
      </c>
      <c r="W16" s="291" t="str">
        <f t="shared" si="13"/>
        <v/>
      </c>
      <c r="X16" s="306" t="e">
        <f t="shared" si="13"/>
        <v>#REF!</v>
      </c>
      <c r="Y16" s="291" t="e">
        <f t="shared" si="13"/>
        <v>#REF!</v>
      </c>
      <c r="Z16" s="291" t="e">
        <f t="shared" si="13"/>
        <v>#REF!</v>
      </c>
      <c r="AA16" s="291" t="e">
        <f t="shared" si="13"/>
        <v>#VALUE!</v>
      </c>
      <c r="AB16" s="306" t="e">
        <f t="shared" si="13"/>
        <v>#VALUE!</v>
      </c>
      <c r="AC16" s="291" t="e">
        <f t="shared" si="13"/>
        <v>#VALUE!</v>
      </c>
      <c r="AD16" s="291" t="str">
        <f t="shared" si="13"/>
        <v/>
      </c>
      <c r="AE16" s="291" t="str">
        <f t="shared" si="13"/>
        <v/>
      </c>
      <c r="AF16" s="321"/>
      <c r="AG16" s="291" t="e">
        <f t="shared" si="14"/>
        <v>#REF!</v>
      </c>
      <c r="AH16" s="291" t="e">
        <f t="shared" si="14"/>
        <v>#REF!</v>
      </c>
      <c r="AI16" s="291" t="e">
        <f t="shared" si="14"/>
        <v>#REF!</v>
      </c>
      <c r="AJ16" s="291" t="e">
        <f t="shared" si="14"/>
        <v>#REF!</v>
      </c>
      <c r="AK16" s="291" t="e">
        <f t="shared" si="14"/>
        <v>#REF!</v>
      </c>
      <c r="AL16" s="291" t="e">
        <f>IF(#REF!,3,"")</f>
        <v>#REF!</v>
      </c>
      <c r="AM16" s="291" t="e">
        <f>IF(#REF!=0,"",#REF!)</f>
        <v>#REF!</v>
      </c>
      <c r="AN16" s="291" t="e">
        <f>ROUND(IF(#REF!=0,"",#REF!),0)</f>
        <v>#REF!</v>
      </c>
      <c r="AO16" s="324"/>
      <c r="AP16" s="324"/>
      <c r="AQ16" s="291" t="e">
        <f t="shared" si="7"/>
        <v>#REF!</v>
      </c>
    </row>
    <row r="17" spans="1:43" s="207" customFormat="1">
      <c r="A17" s="221">
        <v>12</v>
      </c>
      <c r="B17" s="238">
        <v>3</v>
      </c>
      <c r="C17" s="238" t="str">
        <f>C14</f>
        <v/>
      </c>
      <c r="D17" s="238">
        <f t="shared" si="0"/>
        <v>0</v>
      </c>
      <c r="E17" s="238" t="e">
        <f t="shared" si="8"/>
        <v>#REF!</v>
      </c>
      <c r="F17" s="238" t="e">
        <f t="shared" si="1"/>
        <v>#REF!</v>
      </c>
      <c r="G17" s="238">
        <v>4</v>
      </c>
      <c r="H17" s="238" t="e">
        <f t="shared" si="2"/>
        <v>#REF!</v>
      </c>
      <c r="I17" s="238" t="e">
        <f>SUM(H$14:H17)*H17</f>
        <v>#REF!</v>
      </c>
      <c r="J17" s="238" t="e">
        <f>SUM(H$14:H$17)</f>
        <v>#REF!</v>
      </c>
      <c r="K17" s="238" t="e">
        <f t="shared" si="3"/>
        <v>#REF!</v>
      </c>
      <c r="L17" s="221" t="e">
        <f t="shared" si="4"/>
        <v>#REF!</v>
      </c>
      <c r="M17" s="221" t="e">
        <f>IF(L17=0,0,SUM(L$6:L17))</f>
        <v>#REF!</v>
      </c>
      <c r="N17" s="261"/>
      <c r="O17" s="261"/>
      <c r="P17" s="261"/>
      <c r="Q17" s="276"/>
      <c r="R17" s="261" t="e">
        <f t="shared" si="5"/>
        <v>#REF!</v>
      </c>
      <c r="S17" s="291" t="e">
        <f t="shared" si="6"/>
        <v>#REF!</v>
      </c>
      <c r="T17" s="291" t="str">
        <f t="shared" si="13"/>
        <v/>
      </c>
      <c r="U17" s="291">
        <f t="shared" si="13"/>
        <v>1</v>
      </c>
      <c r="V17" s="291" t="str">
        <f t="shared" si="13"/>
        <v/>
      </c>
      <c r="W17" s="291" t="str">
        <f t="shared" si="13"/>
        <v/>
      </c>
      <c r="X17" s="306" t="e">
        <f t="shared" si="13"/>
        <v>#REF!</v>
      </c>
      <c r="Y17" s="291" t="e">
        <f t="shared" si="13"/>
        <v>#REF!</v>
      </c>
      <c r="Z17" s="291" t="e">
        <f t="shared" si="13"/>
        <v>#REF!</v>
      </c>
      <c r="AA17" s="291" t="e">
        <f t="shared" si="13"/>
        <v>#VALUE!</v>
      </c>
      <c r="AB17" s="306" t="e">
        <f t="shared" si="13"/>
        <v>#VALUE!</v>
      </c>
      <c r="AC17" s="291" t="e">
        <f t="shared" si="13"/>
        <v>#VALUE!</v>
      </c>
      <c r="AD17" s="291" t="str">
        <f t="shared" si="13"/>
        <v/>
      </c>
      <c r="AE17" s="291" t="str">
        <f t="shared" si="13"/>
        <v/>
      </c>
      <c r="AF17" s="321"/>
      <c r="AG17" s="291" t="e">
        <f t="shared" si="14"/>
        <v>#REF!</v>
      </c>
      <c r="AH17" s="291" t="e">
        <f t="shared" si="14"/>
        <v>#REF!</v>
      </c>
      <c r="AI17" s="291" t="e">
        <f t="shared" si="14"/>
        <v>#REF!</v>
      </c>
      <c r="AJ17" s="291" t="e">
        <f t="shared" si="14"/>
        <v>#REF!</v>
      </c>
      <c r="AK17" s="291" t="e">
        <f t="shared" si="14"/>
        <v>#REF!</v>
      </c>
      <c r="AL17" s="291" t="e">
        <f>IF(#REF!,4,"")</f>
        <v>#REF!</v>
      </c>
      <c r="AM17" s="291" t="e">
        <f>IF(#REF!=0,"",#REF!)</f>
        <v>#REF!</v>
      </c>
      <c r="AN17" s="291" t="e">
        <f>ROUND(IF(#REF!=0,"",#REF!),0)</f>
        <v>#REF!</v>
      </c>
      <c r="AO17" s="324"/>
      <c r="AP17" s="324"/>
      <c r="AQ17" s="291" t="e">
        <f t="shared" si="7"/>
        <v>#REF!</v>
      </c>
    </row>
    <row r="18" spans="1:43" s="208" customFormat="1">
      <c r="A18" s="222">
        <v>13</v>
      </c>
      <c r="B18" s="239">
        <v>4</v>
      </c>
      <c r="C18" s="239" t="e">
        <f>IF(#REF!="","",#REF!)</f>
        <v>#REF!</v>
      </c>
      <c r="D18" s="239" t="e">
        <f t="shared" si="0"/>
        <v>#REF!</v>
      </c>
      <c r="E18" s="239" t="e">
        <f t="shared" si="8"/>
        <v>#REF!</v>
      </c>
      <c r="F18" s="239" t="e">
        <f t="shared" si="1"/>
        <v>#REF!</v>
      </c>
      <c r="G18" s="239">
        <v>1</v>
      </c>
      <c r="H18" s="239" t="e">
        <f t="shared" si="2"/>
        <v>#REF!</v>
      </c>
      <c r="I18" s="239" t="e">
        <f>SUM(H$18:H18)*H18</f>
        <v>#REF!</v>
      </c>
      <c r="J18" s="239" t="e">
        <f>SUM(H$18:H$21)</f>
        <v>#REF!</v>
      </c>
      <c r="K18" s="239" t="e">
        <f t="shared" si="3"/>
        <v>#REF!</v>
      </c>
      <c r="L18" s="222" t="e">
        <f t="shared" si="4"/>
        <v>#REF!</v>
      </c>
      <c r="M18" s="222" t="e">
        <f>IF(L18=0,0,SUM(L$6:L18))</f>
        <v>#REF!</v>
      </c>
      <c r="N18" s="262"/>
      <c r="O18" s="262"/>
      <c r="P18" s="262"/>
      <c r="Q18" s="277"/>
      <c r="R18" s="262" t="e">
        <f t="shared" si="5"/>
        <v>#REF!</v>
      </c>
      <c r="S18" s="292" t="e">
        <f t="shared" si="6"/>
        <v>#REF!</v>
      </c>
      <c r="T18" s="292" t="str">
        <f>IF('建築工事届（別記第40号様式）'!AN65=TRUE,1,IF('建築工事届（別記第40号様式）'!AO65,2,IF('建築工事届（別記第40号様式）'!AP65,3,IF('建築工事届（別記第40号様式）'!AN66,4,IF('建築工事届（別記第40号様式）'!AO66,5,IF('建築工事届（別記第40号様式）'!AP66,6,""))))))</f>
        <v/>
      </c>
      <c r="U18" s="292">
        <f>IF('建築工事届（別記第40号様式）'!AN67,1,IF('建築工事届（別記第40号様式）'!AO67,2,IF('建築工事届（別記第40号様式）'!AN68,3,IF(#REF!,4,IF(#REF!,5,"")))))</f>
        <v>1</v>
      </c>
      <c r="V18" s="292" t="str">
        <f>IF('建築工事届（別記第40号様式）'!AN73,1,IF('建築工事届（別記第40号様式）'!AO73,2,IF('建築工事届（別記第40号様式）'!AN74,3,IF('建築工事届（別記第40号様式）'!AO74,4,IF('建築工事届（別記第40号様式）'!AN75,5,"")))))</f>
        <v/>
      </c>
      <c r="W18" s="292" t="e">
        <f>IF(#REF!=TRUE,1,IF(#REF!=TRUE,2,IF(#REF!=TRUE,3,IF(#REF!=TRUE,4,""))))</f>
        <v>#REF!</v>
      </c>
      <c r="X18" s="307" t="e">
        <f>IF(OR(#REF!="",#REF!=""),"",#REF!&amp;IF(#REF!,1,IF(#REF!,2,IF(#REF!,3,IF(#REF!,4,IF(#REF!,5,IF(#REF!,6,IF(#REF!,9,0))))))))</f>
        <v>#REF!</v>
      </c>
      <c r="Y18" s="292" t="e">
        <f>IF(#REF!,1,"")</f>
        <v>#REF!</v>
      </c>
      <c r="Z18" s="292" t="e">
        <f>IF(#REF!=TRUE,1,IF(#REF!,2,IF(#REF!,3,IF(#REF!,4,IF(#REF!,5,IF(#REF!,6,""))))))</f>
        <v>#REF!</v>
      </c>
      <c r="AA18" s="292" t="e">
        <f>ROUND(IF(ISBLANK(#REF!),"",#REF!),0)</f>
        <v>#REF!</v>
      </c>
      <c r="AB18" s="307" t="e">
        <f>ROUND(IF(#REF!="","",IF(AND(#REF!&lt;10.5,#REF!&gt;10),11,#REF!)),0)</f>
        <v>#REF!</v>
      </c>
      <c r="AC18" s="292" t="e">
        <f>ROUND(IF(#REF!="","",#REF!),0)</f>
        <v>#REF!</v>
      </c>
      <c r="AD18" s="292" t="e">
        <f>IF(#REF!="","",#REF!)</f>
        <v>#REF!</v>
      </c>
      <c r="AE18" s="292" t="e">
        <f>IF(#REF!="","",#REF!)</f>
        <v>#REF!</v>
      </c>
      <c r="AF18" s="321"/>
      <c r="AG18" s="292" t="e">
        <f>IF(#REF!,1,IF(#REF!,1,IF(#REF!,1,IF(#REF!,2,IF(#REF!,2,"")))))</f>
        <v>#REF!</v>
      </c>
      <c r="AH18" s="292" t="e">
        <f>IF(#REF!=TRUE,1,IF(#REF!=TRUE,2,IF(#REF!=TRUE,3,IF(#REF!=TRUE,4,IF(#REF!=TRUE,5,"")))))</f>
        <v>#REF!</v>
      </c>
      <c r="AI18" s="292" t="e">
        <f>IF(#REF!,1,IF(#REF!,2,IF(#REF!,3,"")))</f>
        <v>#REF!</v>
      </c>
      <c r="AJ18" s="292" t="e">
        <f>IF(#REF!,1,IF(#REF!,2,IF(#REF!,3,"")))</f>
        <v>#REF!</v>
      </c>
      <c r="AK18" s="292" t="e">
        <f>IF(#REF!,1,IF(#REF!,2,IF(#REF!,3,"")))</f>
        <v>#REF!</v>
      </c>
      <c r="AL18" s="292" t="e">
        <f>IF(#REF!,1,"")</f>
        <v>#REF!</v>
      </c>
      <c r="AM18" s="292" t="e">
        <f>IF(#REF!=0,"",#REF!)</f>
        <v>#REF!</v>
      </c>
      <c r="AN18" s="292" t="e">
        <f>ROUND(IF(#REF!=0,"",#REF!),0)</f>
        <v>#REF!</v>
      </c>
      <c r="AO18" s="324"/>
      <c r="AP18" s="324"/>
      <c r="AQ18" s="292" t="e">
        <f t="shared" si="7"/>
        <v>#REF!</v>
      </c>
    </row>
    <row r="19" spans="1:43" s="208" customFormat="1">
      <c r="A19" s="222">
        <v>14</v>
      </c>
      <c r="B19" s="239">
        <v>4</v>
      </c>
      <c r="C19" s="239" t="e">
        <f>C18</f>
        <v>#REF!</v>
      </c>
      <c r="D19" s="239" t="e">
        <f t="shared" si="0"/>
        <v>#REF!</v>
      </c>
      <c r="E19" s="239" t="e">
        <f t="shared" si="8"/>
        <v>#REF!</v>
      </c>
      <c r="F19" s="239" t="e">
        <f t="shared" si="1"/>
        <v>#REF!</v>
      </c>
      <c r="G19" s="239">
        <v>2</v>
      </c>
      <c r="H19" s="239" t="e">
        <f t="shared" si="2"/>
        <v>#REF!</v>
      </c>
      <c r="I19" s="239" t="e">
        <f>SUM(H$18:H19)*H19</f>
        <v>#REF!</v>
      </c>
      <c r="J19" s="239" t="e">
        <f>SUM(H$18:H$21)</f>
        <v>#REF!</v>
      </c>
      <c r="K19" s="239" t="e">
        <f t="shared" si="3"/>
        <v>#REF!</v>
      </c>
      <c r="L19" s="222" t="e">
        <f t="shared" si="4"/>
        <v>#REF!</v>
      </c>
      <c r="M19" s="222" t="e">
        <f>IF(L19=0,0,SUM(L$6:L19))</f>
        <v>#REF!</v>
      </c>
      <c r="N19" s="262"/>
      <c r="O19" s="262"/>
      <c r="P19" s="262"/>
      <c r="Q19" s="277"/>
      <c r="R19" s="262" t="e">
        <f t="shared" si="5"/>
        <v>#REF!</v>
      </c>
      <c r="S19" s="292" t="e">
        <f t="shared" si="6"/>
        <v>#REF!</v>
      </c>
      <c r="T19" s="292" t="str">
        <f t="shared" ref="T19:AE21" si="15">T18</f>
        <v/>
      </c>
      <c r="U19" s="292">
        <f t="shared" si="15"/>
        <v>1</v>
      </c>
      <c r="V19" s="292" t="str">
        <f t="shared" si="15"/>
        <v/>
      </c>
      <c r="W19" s="292" t="e">
        <f t="shared" si="15"/>
        <v>#REF!</v>
      </c>
      <c r="X19" s="307" t="e">
        <f t="shared" si="15"/>
        <v>#REF!</v>
      </c>
      <c r="Y19" s="292" t="e">
        <f t="shared" si="15"/>
        <v>#REF!</v>
      </c>
      <c r="Z19" s="292" t="e">
        <f t="shared" si="15"/>
        <v>#REF!</v>
      </c>
      <c r="AA19" s="292" t="e">
        <f t="shared" si="15"/>
        <v>#REF!</v>
      </c>
      <c r="AB19" s="292" t="e">
        <f t="shared" si="15"/>
        <v>#REF!</v>
      </c>
      <c r="AC19" s="292" t="e">
        <f t="shared" si="15"/>
        <v>#REF!</v>
      </c>
      <c r="AD19" s="292" t="e">
        <f t="shared" si="15"/>
        <v>#REF!</v>
      </c>
      <c r="AE19" s="292" t="e">
        <f t="shared" si="15"/>
        <v>#REF!</v>
      </c>
      <c r="AF19" s="321"/>
      <c r="AG19" s="292" t="e">
        <f t="shared" ref="AG19:AK21" si="16">AG18</f>
        <v>#REF!</v>
      </c>
      <c r="AH19" s="292" t="e">
        <f t="shared" si="16"/>
        <v>#REF!</v>
      </c>
      <c r="AI19" s="292" t="e">
        <f t="shared" si="16"/>
        <v>#REF!</v>
      </c>
      <c r="AJ19" s="292" t="e">
        <f t="shared" si="16"/>
        <v>#REF!</v>
      </c>
      <c r="AK19" s="292" t="e">
        <f t="shared" si="16"/>
        <v>#REF!</v>
      </c>
      <c r="AL19" s="292" t="e">
        <f>IF(#REF!,2,"")</f>
        <v>#REF!</v>
      </c>
      <c r="AM19" s="292" t="e">
        <f>IF(#REF!=0,"",#REF!)</f>
        <v>#REF!</v>
      </c>
      <c r="AN19" s="292" t="e">
        <f>ROUND(IF(#REF!=0,"",#REF!),0)</f>
        <v>#REF!</v>
      </c>
      <c r="AO19" s="324"/>
      <c r="AP19" s="324"/>
      <c r="AQ19" s="292" t="e">
        <f t="shared" si="7"/>
        <v>#REF!</v>
      </c>
    </row>
    <row r="20" spans="1:43" s="208" customFormat="1">
      <c r="A20" s="222">
        <v>15</v>
      </c>
      <c r="B20" s="239">
        <v>4</v>
      </c>
      <c r="C20" s="239" t="e">
        <f>C18</f>
        <v>#REF!</v>
      </c>
      <c r="D20" s="239" t="e">
        <f t="shared" si="0"/>
        <v>#REF!</v>
      </c>
      <c r="E20" s="239" t="e">
        <f t="shared" si="8"/>
        <v>#REF!</v>
      </c>
      <c r="F20" s="239" t="e">
        <f t="shared" si="1"/>
        <v>#REF!</v>
      </c>
      <c r="G20" s="239">
        <v>3</v>
      </c>
      <c r="H20" s="239" t="e">
        <f t="shared" si="2"/>
        <v>#REF!</v>
      </c>
      <c r="I20" s="239" t="e">
        <f>SUM(H$18:H20)*H20</f>
        <v>#REF!</v>
      </c>
      <c r="J20" s="239" t="e">
        <f>SUM(H$18:H$21)</f>
        <v>#REF!</v>
      </c>
      <c r="K20" s="239" t="e">
        <f t="shared" si="3"/>
        <v>#REF!</v>
      </c>
      <c r="L20" s="222" t="e">
        <f t="shared" si="4"/>
        <v>#REF!</v>
      </c>
      <c r="M20" s="222" t="e">
        <f>IF(L20=0,0,SUM(L$6:L20))</f>
        <v>#REF!</v>
      </c>
      <c r="N20" s="262"/>
      <c r="O20" s="262"/>
      <c r="P20" s="262"/>
      <c r="Q20" s="277"/>
      <c r="R20" s="262" t="e">
        <f t="shared" si="5"/>
        <v>#REF!</v>
      </c>
      <c r="S20" s="292" t="e">
        <f t="shared" si="6"/>
        <v>#REF!</v>
      </c>
      <c r="T20" s="292" t="str">
        <f t="shared" si="15"/>
        <v/>
      </c>
      <c r="U20" s="292">
        <f t="shared" si="15"/>
        <v>1</v>
      </c>
      <c r="V20" s="292" t="str">
        <f t="shared" si="15"/>
        <v/>
      </c>
      <c r="W20" s="292" t="e">
        <f t="shared" si="15"/>
        <v>#REF!</v>
      </c>
      <c r="X20" s="307" t="e">
        <f t="shared" si="15"/>
        <v>#REF!</v>
      </c>
      <c r="Y20" s="292" t="e">
        <f t="shared" si="15"/>
        <v>#REF!</v>
      </c>
      <c r="Z20" s="292" t="e">
        <f t="shared" si="15"/>
        <v>#REF!</v>
      </c>
      <c r="AA20" s="292" t="e">
        <f t="shared" si="15"/>
        <v>#REF!</v>
      </c>
      <c r="AB20" s="292" t="e">
        <f t="shared" si="15"/>
        <v>#REF!</v>
      </c>
      <c r="AC20" s="292" t="e">
        <f t="shared" si="15"/>
        <v>#REF!</v>
      </c>
      <c r="AD20" s="292" t="e">
        <f t="shared" si="15"/>
        <v>#REF!</v>
      </c>
      <c r="AE20" s="292" t="e">
        <f t="shared" si="15"/>
        <v>#REF!</v>
      </c>
      <c r="AF20" s="321"/>
      <c r="AG20" s="292" t="e">
        <f t="shared" si="16"/>
        <v>#REF!</v>
      </c>
      <c r="AH20" s="292" t="e">
        <f t="shared" si="16"/>
        <v>#REF!</v>
      </c>
      <c r="AI20" s="292" t="e">
        <f t="shared" si="16"/>
        <v>#REF!</v>
      </c>
      <c r="AJ20" s="292" t="e">
        <f t="shared" si="16"/>
        <v>#REF!</v>
      </c>
      <c r="AK20" s="292" t="e">
        <f t="shared" si="16"/>
        <v>#REF!</v>
      </c>
      <c r="AL20" s="292" t="e">
        <f>IF(#REF!,3,"")</f>
        <v>#REF!</v>
      </c>
      <c r="AM20" s="292" t="e">
        <f>IF(#REF!=0,"",#REF!)</f>
        <v>#REF!</v>
      </c>
      <c r="AN20" s="292" t="e">
        <f>ROUND(IF(#REF!=0,"",#REF!),0)</f>
        <v>#REF!</v>
      </c>
      <c r="AO20" s="324"/>
      <c r="AP20" s="324"/>
      <c r="AQ20" s="292" t="e">
        <f t="shared" si="7"/>
        <v>#REF!</v>
      </c>
    </row>
    <row r="21" spans="1:43" s="208" customFormat="1">
      <c r="A21" s="222">
        <v>16</v>
      </c>
      <c r="B21" s="239">
        <v>4</v>
      </c>
      <c r="C21" s="239" t="e">
        <f>C18</f>
        <v>#REF!</v>
      </c>
      <c r="D21" s="239" t="e">
        <f t="shared" si="0"/>
        <v>#REF!</v>
      </c>
      <c r="E21" s="239" t="e">
        <f t="shared" si="8"/>
        <v>#REF!</v>
      </c>
      <c r="F21" s="239" t="e">
        <f t="shared" si="1"/>
        <v>#REF!</v>
      </c>
      <c r="G21" s="239">
        <v>4</v>
      </c>
      <c r="H21" s="239" t="e">
        <f t="shared" si="2"/>
        <v>#REF!</v>
      </c>
      <c r="I21" s="239" t="e">
        <f>SUM(H$18:H21)*H21</f>
        <v>#REF!</v>
      </c>
      <c r="J21" s="239" t="e">
        <f>SUM(H$18:H$21)</f>
        <v>#REF!</v>
      </c>
      <c r="K21" s="239" t="e">
        <f t="shared" si="3"/>
        <v>#REF!</v>
      </c>
      <c r="L21" s="222" t="e">
        <f t="shared" si="4"/>
        <v>#REF!</v>
      </c>
      <c r="M21" s="222" t="e">
        <f>IF(L21=0,0,SUM(L$6:L21))</f>
        <v>#REF!</v>
      </c>
      <c r="N21" s="262"/>
      <c r="O21" s="262"/>
      <c r="P21" s="262"/>
      <c r="Q21" s="277"/>
      <c r="R21" s="262" t="e">
        <f t="shared" si="5"/>
        <v>#REF!</v>
      </c>
      <c r="S21" s="292" t="e">
        <f t="shared" si="6"/>
        <v>#REF!</v>
      </c>
      <c r="T21" s="292" t="str">
        <f t="shared" si="15"/>
        <v/>
      </c>
      <c r="U21" s="292">
        <f t="shared" si="15"/>
        <v>1</v>
      </c>
      <c r="V21" s="292" t="str">
        <f t="shared" si="15"/>
        <v/>
      </c>
      <c r="W21" s="292" t="e">
        <f t="shared" si="15"/>
        <v>#REF!</v>
      </c>
      <c r="X21" s="307" t="e">
        <f t="shared" si="15"/>
        <v>#REF!</v>
      </c>
      <c r="Y21" s="292" t="e">
        <f t="shared" si="15"/>
        <v>#REF!</v>
      </c>
      <c r="Z21" s="292" t="e">
        <f t="shared" si="15"/>
        <v>#REF!</v>
      </c>
      <c r="AA21" s="292" t="e">
        <f t="shared" si="15"/>
        <v>#REF!</v>
      </c>
      <c r="AB21" s="292" t="e">
        <f t="shared" si="15"/>
        <v>#REF!</v>
      </c>
      <c r="AC21" s="292" t="e">
        <f t="shared" si="15"/>
        <v>#REF!</v>
      </c>
      <c r="AD21" s="292" t="e">
        <f t="shared" si="15"/>
        <v>#REF!</v>
      </c>
      <c r="AE21" s="292" t="e">
        <f t="shared" si="15"/>
        <v>#REF!</v>
      </c>
      <c r="AF21" s="321"/>
      <c r="AG21" s="292" t="e">
        <f t="shared" si="16"/>
        <v>#REF!</v>
      </c>
      <c r="AH21" s="292" t="e">
        <f t="shared" si="16"/>
        <v>#REF!</v>
      </c>
      <c r="AI21" s="292" t="e">
        <f t="shared" si="16"/>
        <v>#REF!</v>
      </c>
      <c r="AJ21" s="292" t="e">
        <f t="shared" si="16"/>
        <v>#REF!</v>
      </c>
      <c r="AK21" s="292" t="e">
        <f t="shared" si="16"/>
        <v>#REF!</v>
      </c>
      <c r="AL21" s="292" t="e">
        <f>IF(#REF!,4,"")</f>
        <v>#REF!</v>
      </c>
      <c r="AM21" s="292" t="e">
        <f>IF(#REF!=0,"",#REF!)</f>
        <v>#REF!</v>
      </c>
      <c r="AN21" s="292" t="e">
        <f>ROUND(IF(#REF!=0,"",#REF!),0)</f>
        <v>#REF!</v>
      </c>
      <c r="AO21" s="324"/>
      <c r="AP21" s="324"/>
      <c r="AQ21" s="292" t="e">
        <f t="shared" si="7"/>
        <v>#REF!</v>
      </c>
    </row>
    <row r="22" spans="1:43" s="207" customFormat="1">
      <c r="A22" s="223">
        <v>17</v>
      </c>
      <c r="B22" s="240">
        <v>5</v>
      </c>
      <c r="C22" s="240" t="e">
        <f>IF(#REF!="","",#REF!)</f>
        <v>#REF!</v>
      </c>
      <c r="D22" s="240" t="e">
        <f t="shared" si="0"/>
        <v>#REF!</v>
      </c>
      <c r="E22" s="240" t="e">
        <f t="shared" si="8"/>
        <v>#REF!</v>
      </c>
      <c r="F22" s="240" t="e">
        <f t="shared" si="1"/>
        <v>#REF!</v>
      </c>
      <c r="G22" s="240">
        <v>1</v>
      </c>
      <c r="H22" s="240" t="e">
        <f t="shared" si="2"/>
        <v>#REF!</v>
      </c>
      <c r="I22" s="240" t="e">
        <f>SUM(H$22:H22)*H22</f>
        <v>#REF!</v>
      </c>
      <c r="J22" s="240" t="e">
        <f>SUM(H$22:H$25)</f>
        <v>#REF!</v>
      </c>
      <c r="K22" s="240" t="e">
        <f t="shared" si="3"/>
        <v>#REF!</v>
      </c>
      <c r="L22" s="223" t="e">
        <f t="shared" si="4"/>
        <v>#REF!</v>
      </c>
      <c r="M22" s="223" t="e">
        <f>IF(L22=0,0,SUM(L$6:L22))</f>
        <v>#REF!</v>
      </c>
      <c r="N22" s="263"/>
      <c r="O22" s="263"/>
      <c r="P22" s="263"/>
      <c r="Q22" s="278"/>
      <c r="R22" s="263" t="e">
        <f t="shared" si="5"/>
        <v>#REF!</v>
      </c>
      <c r="S22" s="293" t="e">
        <f t="shared" si="6"/>
        <v>#REF!</v>
      </c>
      <c r="T22" s="293" t="str">
        <f>T6</f>
        <v/>
      </c>
      <c r="U22" s="293">
        <f>U6</f>
        <v>1</v>
      </c>
      <c r="V22" s="293" t="str">
        <f>V6</f>
        <v/>
      </c>
      <c r="W22" s="293" t="e">
        <f>W18</f>
        <v>#REF!</v>
      </c>
      <c r="X22" s="308" t="e">
        <f>IF(OR(#REF!="",#REF!=""),"",#REF!&amp;IF(#REF!,1,IF(#REF!,2,IF(#REF!,3,IF(#REF!,4,IF(#REF!,5,IF(#REF!,6,IF(#REF!,9,0))))))))</f>
        <v>#REF!</v>
      </c>
      <c r="Y22" s="293" t="e">
        <f>IF(#REF!,1,"")</f>
        <v>#REF!</v>
      </c>
      <c r="Z22" s="293" t="e">
        <f>IF(#REF!=TRUE,1,IF(#REF!,2,IF(#REF!,3,IF(#REF!,4,IF(#REF!,5,IF(#REF!,6,""))))))</f>
        <v>#REF!</v>
      </c>
      <c r="AA22" s="293" t="e">
        <f>ROUND(IF(ISBLANK(#REF!),"",#REF!),0)</f>
        <v>#REF!</v>
      </c>
      <c r="AB22" s="308" t="e">
        <f>ROUND(IF(#REF!="","",IF(AND(#REF!&lt;10.5,#REF!&gt;10),11,#REF!)),0)</f>
        <v>#REF!</v>
      </c>
      <c r="AC22" s="293" t="e">
        <f>ROUND(IF(#REF!="","",#REF!),0)</f>
        <v>#REF!</v>
      </c>
      <c r="AD22" s="293" t="e">
        <f>IF(#REF!="","",#REF!)</f>
        <v>#REF!</v>
      </c>
      <c r="AE22" s="293" t="e">
        <f>IF(#REF!="","",#REF!)</f>
        <v>#REF!</v>
      </c>
      <c r="AF22" s="321"/>
      <c r="AG22" s="293" t="e">
        <f>IF(#REF!,1,IF(#REF!,1,IF(#REF!,1,IF(#REF!,2,IF(#REF!,2,"")))))</f>
        <v>#REF!</v>
      </c>
      <c r="AH22" s="293" t="e">
        <f>IF(#REF!=TRUE,1,IF(#REF!=TRUE,2,IF(#REF!=TRUE,3,IF(#REF!=TRUE,4,IF(#REF!=TRUE,5,"")))))</f>
        <v>#REF!</v>
      </c>
      <c r="AI22" s="293" t="e">
        <f>IF(#REF!,1,IF(#REF!,2,IF(#REF!,3,"")))</f>
        <v>#REF!</v>
      </c>
      <c r="AJ22" s="293" t="e">
        <f>IF(#REF!,1,IF(#REF!,2,IF(#REF!,3,"")))</f>
        <v>#REF!</v>
      </c>
      <c r="AK22" s="293" t="e">
        <f>IF(#REF!,1,IF(#REF!,2,IF(#REF!,3,"")))</f>
        <v>#REF!</v>
      </c>
      <c r="AL22" s="293" t="e">
        <f>IF(#REF!,1,"")</f>
        <v>#REF!</v>
      </c>
      <c r="AM22" s="293" t="e">
        <f>IF(#REF!=0,"",#REF!)</f>
        <v>#REF!</v>
      </c>
      <c r="AN22" s="293" t="e">
        <f>ROUND(IF(#REF!=0,"",#REF!),0)</f>
        <v>#REF!</v>
      </c>
      <c r="AO22" s="324"/>
      <c r="AP22" s="324"/>
      <c r="AQ22" s="293" t="e">
        <f t="shared" si="7"/>
        <v>#REF!</v>
      </c>
    </row>
    <row r="23" spans="1:43" s="207" customFormat="1">
      <c r="A23" s="223">
        <v>18</v>
      </c>
      <c r="B23" s="240">
        <v>5</v>
      </c>
      <c r="C23" s="240" t="e">
        <f>C22</f>
        <v>#REF!</v>
      </c>
      <c r="D23" s="240" t="e">
        <f t="shared" si="0"/>
        <v>#REF!</v>
      </c>
      <c r="E23" s="240" t="e">
        <f t="shared" si="8"/>
        <v>#REF!</v>
      </c>
      <c r="F23" s="240" t="e">
        <f t="shared" si="1"/>
        <v>#REF!</v>
      </c>
      <c r="G23" s="240">
        <v>2</v>
      </c>
      <c r="H23" s="240" t="e">
        <f t="shared" si="2"/>
        <v>#REF!</v>
      </c>
      <c r="I23" s="240" t="e">
        <f>SUM(H$22:H23)*H23</f>
        <v>#REF!</v>
      </c>
      <c r="J23" s="240" t="e">
        <f>SUM(H$22:H$25)</f>
        <v>#REF!</v>
      </c>
      <c r="K23" s="240" t="e">
        <f t="shared" si="3"/>
        <v>#REF!</v>
      </c>
      <c r="L23" s="223" t="e">
        <f t="shared" si="4"/>
        <v>#REF!</v>
      </c>
      <c r="M23" s="223" t="e">
        <f>IF(L23=0,0,SUM(L$6:L23))</f>
        <v>#REF!</v>
      </c>
      <c r="N23" s="263"/>
      <c r="O23" s="263"/>
      <c r="P23" s="263"/>
      <c r="Q23" s="278"/>
      <c r="R23" s="263" t="e">
        <f t="shared" si="5"/>
        <v>#REF!</v>
      </c>
      <c r="S23" s="293" t="e">
        <f t="shared" si="6"/>
        <v>#REF!</v>
      </c>
      <c r="T23" s="293" t="str">
        <f>T22</f>
        <v/>
      </c>
      <c r="U23" s="293">
        <f>U7</f>
        <v>1</v>
      </c>
      <c r="V23" s="293" t="str">
        <f t="shared" ref="V23:AE25" si="17">V22</f>
        <v/>
      </c>
      <c r="W23" s="293" t="e">
        <f t="shared" si="17"/>
        <v>#REF!</v>
      </c>
      <c r="X23" s="308" t="e">
        <f t="shared" si="17"/>
        <v>#REF!</v>
      </c>
      <c r="Y23" s="293" t="e">
        <f t="shared" si="17"/>
        <v>#REF!</v>
      </c>
      <c r="Z23" s="293" t="e">
        <f t="shared" si="17"/>
        <v>#REF!</v>
      </c>
      <c r="AA23" s="293" t="e">
        <f t="shared" si="17"/>
        <v>#REF!</v>
      </c>
      <c r="AB23" s="293" t="e">
        <f t="shared" si="17"/>
        <v>#REF!</v>
      </c>
      <c r="AC23" s="293" t="e">
        <f t="shared" si="17"/>
        <v>#REF!</v>
      </c>
      <c r="AD23" s="293" t="e">
        <f t="shared" si="17"/>
        <v>#REF!</v>
      </c>
      <c r="AE23" s="293" t="e">
        <f t="shared" si="17"/>
        <v>#REF!</v>
      </c>
      <c r="AF23" s="321"/>
      <c r="AG23" s="293" t="e">
        <f t="shared" ref="AG23:AK25" si="18">AG22</f>
        <v>#REF!</v>
      </c>
      <c r="AH23" s="293" t="e">
        <f t="shared" si="18"/>
        <v>#REF!</v>
      </c>
      <c r="AI23" s="293" t="e">
        <f t="shared" si="18"/>
        <v>#REF!</v>
      </c>
      <c r="AJ23" s="293" t="e">
        <f t="shared" si="18"/>
        <v>#REF!</v>
      </c>
      <c r="AK23" s="293" t="e">
        <f t="shared" si="18"/>
        <v>#REF!</v>
      </c>
      <c r="AL23" s="293" t="e">
        <f>IF(#REF!,2,"")</f>
        <v>#REF!</v>
      </c>
      <c r="AM23" s="293" t="e">
        <f>IF(#REF!=0,"",#REF!)</f>
        <v>#REF!</v>
      </c>
      <c r="AN23" s="293" t="e">
        <f>ROUND(IF(#REF!=0,"",#REF!),0)</f>
        <v>#REF!</v>
      </c>
      <c r="AO23" s="324"/>
      <c r="AP23" s="324"/>
      <c r="AQ23" s="293" t="e">
        <f t="shared" si="7"/>
        <v>#REF!</v>
      </c>
    </row>
    <row r="24" spans="1:43" s="207" customFormat="1">
      <c r="A24" s="223">
        <v>19</v>
      </c>
      <c r="B24" s="240">
        <v>5</v>
      </c>
      <c r="C24" s="240" t="e">
        <f>C23</f>
        <v>#REF!</v>
      </c>
      <c r="D24" s="240" t="e">
        <f t="shared" si="0"/>
        <v>#REF!</v>
      </c>
      <c r="E24" s="240" t="e">
        <f t="shared" si="8"/>
        <v>#REF!</v>
      </c>
      <c r="F24" s="240" t="e">
        <f t="shared" si="1"/>
        <v>#REF!</v>
      </c>
      <c r="G24" s="240">
        <v>3</v>
      </c>
      <c r="H24" s="240" t="e">
        <f t="shared" si="2"/>
        <v>#REF!</v>
      </c>
      <c r="I24" s="240" t="e">
        <f>SUM(H$22:H24)*H24</f>
        <v>#REF!</v>
      </c>
      <c r="J24" s="240" t="e">
        <f>SUM(H$22:H$25)</f>
        <v>#REF!</v>
      </c>
      <c r="K24" s="240" t="e">
        <f t="shared" si="3"/>
        <v>#REF!</v>
      </c>
      <c r="L24" s="223" t="e">
        <f t="shared" si="4"/>
        <v>#REF!</v>
      </c>
      <c r="M24" s="223" t="e">
        <f>IF(L24=0,0,SUM(L$6:L24))</f>
        <v>#REF!</v>
      </c>
      <c r="N24" s="263"/>
      <c r="O24" s="263"/>
      <c r="P24" s="263"/>
      <c r="Q24" s="278"/>
      <c r="R24" s="263" t="e">
        <f t="shared" si="5"/>
        <v>#REF!</v>
      </c>
      <c r="S24" s="293" t="e">
        <f t="shared" si="6"/>
        <v>#REF!</v>
      </c>
      <c r="T24" s="293" t="str">
        <f>T23</f>
        <v/>
      </c>
      <c r="U24" s="293">
        <f>U8</f>
        <v>1</v>
      </c>
      <c r="V24" s="293" t="str">
        <f t="shared" si="17"/>
        <v/>
      </c>
      <c r="W24" s="293" t="e">
        <f t="shared" si="17"/>
        <v>#REF!</v>
      </c>
      <c r="X24" s="308" t="e">
        <f t="shared" si="17"/>
        <v>#REF!</v>
      </c>
      <c r="Y24" s="293" t="e">
        <f t="shared" si="17"/>
        <v>#REF!</v>
      </c>
      <c r="Z24" s="293" t="e">
        <f t="shared" si="17"/>
        <v>#REF!</v>
      </c>
      <c r="AA24" s="293" t="e">
        <f t="shared" si="17"/>
        <v>#REF!</v>
      </c>
      <c r="AB24" s="293" t="e">
        <f t="shared" si="17"/>
        <v>#REF!</v>
      </c>
      <c r="AC24" s="293" t="e">
        <f t="shared" si="17"/>
        <v>#REF!</v>
      </c>
      <c r="AD24" s="293" t="e">
        <f t="shared" si="17"/>
        <v>#REF!</v>
      </c>
      <c r="AE24" s="293" t="e">
        <f t="shared" si="17"/>
        <v>#REF!</v>
      </c>
      <c r="AF24" s="321"/>
      <c r="AG24" s="293" t="e">
        <f t="shared" si="18"/>
        <v>#REF!</v>
      </c>
      <c r="AH24" s="293" t="e">
        <f t="shared" si="18"/>
        <v>#REF!</v>
      </c>
      <c r="AI24" s="293" t="e">
        <f t="shared" si="18"/>
        <v>#REF!</v>
      </c>
      <c r="AJ24" s="293" t="e">
        <f t="shared" si="18"/>
        <v>#REF!</v>
      </c>
      <c r="AK24" s="293" t="e">
        <f t="shared" si="18"/>
        <v>#REF!</v>
      </c>
      <c r="AL24" s="293" t="e">
        <f>IF(#REF!,3,"")</f>
        <v>#REF!</v>
      </c>
      <c r="AM24" s="293" t="e">
        <f>IF(#REF!=0,"",#REF!)</f>
        <v>#REF!</v>
      </c>
      <c r="AN24" s="293" t="e">
        <f>ROUND(IF(#REF!=0,"",#REF!),0)</f>
        <v>#REF!</v>
      </c>
      <c r="AO24" s="324"/>
      <c r="AP24" s="324"/>
      <c r="AQ24" s="293" t="e">
        <f t="shared" si="7"/>
        <v>#REF!</v>
      </c>
    </row>
    <row r="25" spans="1:43" s="207" customFormat="1">
      <c r="A25" s="223">
        <v>20</v>
      </c>
      <c r="B25" s="240">
        <v>5</v>
      </c>
      <c r="C25" s="240" t="e">
        <f>C24</f>
        <v>#REF!</v>
      </c>
      <c r="D25" s="240" t="e">
        <f t="shared" si="0"/>
        <v>#REF!</v>
      </c>
      <c r="E25" s="240" t="e">
        <f t="shared" si="8"/>
        <v>#REF!</v>
      </c>
      <c r="F25" s="240" t="e">
        <f t="shared" si="1"/>
        <v>#REF!</v>
      </c>
      <c r="G25" s="240">
        <v>4</v>
      </c>
      <c r="H25" s="240" t="e">
        <f t="shared" si="2"/>
        <v>#REF!</v>
      </c>
      <c r="I25" s="240" t="e">
        <f>SUM(H$22:H25)*H25</f>
        <v>#REF!</v>
      </c>
      <c r="J25" s="240" t="e">
        <f>SUM(H$22:H$25)</f>
        <v>#REF!</v>
      </c>
      <c r="K25" s="240" t="e">
        <f t="shared" si="3"/>
        <v>#REF!</v>
      </c>
      <c r="L25" s="223" t="e">
        <f t="shared" si="4"/>
        <v>#REF!</v>
      </c>
      <c r="M25" s="223" t="e">
        <f>IF(L25=0,0,SUM(L$6:L25))</f>
        <v>#REF!</v>
      </c>
      <c r="N25" s="263"/>
      <c r="O25" s="263"/>
      <c r="P25" s="263"/>
      <c r="Q25" s="278"/>
      <c r="R25" s="263" t="e">
        <f t="shared" si="5"/>
        <v>#REF!</v>
      </c>
      <c r="S25" s="293" t="e">
        <f t="shared" si="6"/>
        <v>#REF!</v>
      </c>
      <c r="T25" s="293" t="str">
        <f>T24</f>
        <v/>
      </c>
      <c r="U25" s="293">
        <f>U9</f>
        <v>1</v>
      </c>
      <c r="V25" s="293" t="str">
        <f t="shared" si="17"/>
        <v/>
      </c>
      <c r="W25" s="293" t="e">
        <f t="shared" si="17"/>
        <v>#REF!</v>
      </c>
      <c r="X25" s="308" t="e">
        <f t="shared" si="17"/>
        <v>#REF!</v>
      </c>
      <c r="Y25" s="293" t="e">
        <f t="shared" si="17"/>
        <v>#REF!</v>
      </c>
      <c r="Z25" s="293" t="e">
        <f t="shared" si="17"/>
        <v>#REF!</v>
      </c>
      <c r="AA25" s="293" t="e">
        <f t="shared" si="17"/>
        <v>#REF!</v>
      </c>
      <c r="AB25" s="293" t="e">
        <f t="shared" si="17"/>
        <v>#REF!</v>
      </c>
      <c r="AC25" s="293" t="e">
        <f t="shared" si="17"/>
        <v>#REF!</v>
      </c>
      <c r="AD25" s="293" t="e">
        <f t="shared" si="17"/>
        <v>#REF!</v>
      </c>
      <c r="AE25" s="293" t="e">
        <f t="shared" si="17"/>
        <v>#REF!</v>
      </c>
      <c r="AF25" s="321"/>
      <c r="AG25" s="293" t="e">
        <f t="shared" si="18"/>
        <v>#REF!</v>
      </c>
      <c r="AH25" s="293" t="e">
        <f t="shared" si="18"/>
        <v>#REF!</v>
      </c>
      <c r="AI25" s="293" t="e">
        <f t="shared" si="18"/>
        <v>#REF!</v>
      </c>
      <c r="AJ25" s="293" t="e">
        <f t="shared" si="18"/>
        <v>#REF!</v>
      </c>
      <c r="AK25" s="293" t="e">
        <f t="shared" si="18"/>
        <v>#REF!</v>
      </c>
      <c r="AL25" s="293" t="e">
        <f>IF(#REF!,4,"")</f>
        <v>#REF!</v>
      </c>
      <c r="AM25" s="293" t="e">
        <f>IF(#REF!=0,"",#REF!)</f>
        <v>#REF!</v>
      </c>
      <c r="AN25" s="293" t="e">
        <f>ROUND(IF(#REF!=0,"",#REF!),0)</f>
        <v>#REF!</v>
      </c>
      <c r="AO25" s="324"/>
      <c r="AP25" s="324"/>
      <c r="AQ25" s="293" t="e">
        <f t="shared" si="7"/>
        <v>#REF!</v>
      </c>
    </row>
    <row r="26" spans="1:43" s="207" customFormat="1">
      <c r="A26" s="224">
        <v>21</v>
      </c>
      <c r="B26" s="241">
        <v>6</v>
      </c>
      <c r="C26" s="241" t="e">
        <f>IF(#REF!="","",#REF!)</f>
        <v>#REF!</v>
      </c>
      <c r="D26" s="241" t="e">
        <f t="shared" si="0"/>
        <v>#REF!</v>
      </c>
      <c r="E26" s="241" t="e">
        <f t="shared" si="8"/>
        <v>#REF!</v>
      </c>
      <c r="F26" s="241" t="e">
        <f t="shared" si="1"/>
        <v>#REF!</v>
      </c>
      <c r="G26" s="241">
        <v>1</v>
      </c>
      <c r="H26" s="241" t="e">
        <f t="shared" si="2"/>
        <v>#REF!</v>
      </c>
      <c r="I26" s="241" t="e">
        <f>SUM(H$26:H26)*H26</f>
        <v>#REF!</v>
      </c>
      <c r="J26" s="241" t="e">
        <f>SUM(H$26:H$29)</f>
        <v>#REF!</v>
      </c>
      <c r="K26" s="241" t="e">
        <f t="shared" si="3"/>
        <v>#REF!</v>
      </c>
      <c r="L26" s="224" t="e">
        <f t="shared" si="4"/>
        <v>#REF!</v>
      </c>
      <c r="M26" s="224" t="e">
        <f>IF(L26=0,0,SUM(L$6:L26))</f>
        <v>#REF!</v>
      </c>
      <c r="N26" s="264"/>
      <c r="O26" s="264"/>
      <c r="P26" s="264"/>
      <c r="Q26" s="279"/>
      <c r="R26" s="264" t="e">
        <f t="shared" si="5"/>
        <v>#REF!</v>
      </c>
      <c r="S26" s="294" t="e">
        <f t="shared" si="6"/>
        <v>#REF!</v>
      </c>
      <c r="T26" s="294" t="str">
        <f>T6</f>
        <v/>
      </c>
      <c r="U26" s="294">
        <f>U6</f>
        <v>1</v>
      </c>
      <c r="V26" s="294" t="str">
        <f>V6</f>
        <v/>
      </c>
      <c r="W26" s="294" t="e">
        <f>W18</f>
        <v>#REF!</v>
      </c>
      <c r="X26" s="309" t="e">
        <f>IF(OR(#REF!="",#REF!=""),"",#REF!&amp;IF(#REF!,1,IF(#REF!,2,IF(#REF!,3,IF(#REF!,4,IF(#REF!,5,IF(#REF!,6,IF(#REF!,9,0))))))))</f>
        <v>#REF!</v>
      </c>
      <c r="Y26" s="294" t="e">
        <f>IF(#REF!,1,"")</f>
        <v>#REF!</v>
      </c>
      <c r="Z26" s="294" t="e">
        <f>IF(#REF!=TRUE,1,IF(#REF!,2,IF(#REF!,3,IF(#REF!,4,IF(#REF!,5,IF(#REF!,6,""))))))</f>
        <v>#REF!</v>
      </c>
      <c r="AA26" s="294" t="e">
        <f>ROUND(IF(ISBLANK(#REF!),"",#REF!),0)</f>
        <v>#REF!</v>
      </c>
      <c r="AB26" s="309" t="e">
        <f>ROUND(IF(#REF!="","",IF(AND(#REF!&lt;10.5,#REF!&gt;10),11,#REF!)),0)</f>
        <v>#REF!</v>
      </c>
      <c r="AC26" s="294" t="e">
        <f>ROUND(IF(#REF!="","",#REF!),0)</f>
        <v>#REF!</v>
      </c>
      <c r="AD26" s="294" t="e">
        <f>IF(#REF!="","",#REF!)</f>
        <v>#REF!</v>
      </c>
      <c r="AE26" s="294" t="e">
        <f>IF(#REF!="","",#REF!)</f>
        <v>#REF!</v>
      </c>
      <c r="AF26" s="321"/>
      <c r="AG26" s="294" t="e">
        <f>IF(#REF!,1,IF(#REF!,1,IF(#REF!,1,IF(#REF!,2,IF(#REF!,2,"")))))</f>
        <v>#REF!</v>
      </c>
      <c r="AH26" s="294" t="e">
        <f>IF(#REF!=TRUE,1,IF(#REF!=TRUE,2,IF(#REF!=TRUE,3,IF(#REF!=TRUE,4,IF(#REF!=TRUE,5,"")))))</f>
        <v>#REF!</v>
      </c>
      <c r="AI26" s="294" t="e">
        <f>IF(#REF!,1,IF(#REF!,2,IF(#REF!,3,"")))</f>
        <v>#REF!</v>
      </c>
      <c r="AJ26" s="294" t="e">
        <f>IF(#REF!,1,IF(#REF!,2,IF(#REF!,3,"")))</f>
        <v>#REF!</v>
      </c>
      <c r="AK26" s="294" t="e">
        <f>IF(#REF!,1,IF(#REF!,2,IF(#REF!,3,"")))</f>
        <v>#REF!</v>
      </c>
      <c r="AL26" s="294" t="e">
        <f>IF(#REF!,1,"")</f>
        <v>#REF!</v>
      </c>
      <c r="AM26" s="294" t="e">
        <f>IF(#REF!=0,"",#REF!)</f>
        <v>#REF!</v>
      </c>
      <c r="AN26" s="294" t="e">
        <f>ROUND(IF(#REF!=0,"",#REF!),0)</f>
        <v>#REF!</v>
      </c>
      <c r="AO26" s="324"/>
      <c r="AP26" s="324"/>
      <c r="AQ26" s="294" t="e">
        <f t="shared" si="7"/>
        <v>#REF!</v>
      </c>
    </row>
    <row r="27" spans="1:43" s="207" customFormat="1">
      <c r="A27" s="224">
        <v>22</v>
      </c>
      <c r="B27" s="241">
        <v>6</v>
      </c>
      <c r="C27" s="241" t="e">
        <f>C26</f>
        <v>#REF!</v>
      </c>
      <c r="D27" s="241" t="e">
        <f t="shared" si="0"/>
        <v>#REF!</v>
      </c>
      <c r="E27" s="241" t="e">
        <f t="shared" si="8"/>
        <v>#REF!</v>
      </c>
      <c r="F27" s="241" t="e">
        <f t="shared" si="1"/>
        <v>#REF!</v>
      </c>
      <c r="G27" s="241">
        <v>2</v>
      </c>
      <c r="H27" s="241" t="e">
        <f t="shared" si="2"/>
        <v>#REF!</v>
      </c>
      <c r="I27" s="241" t="e">
        <f>SUM(H$26:H27)*H27</f>
        <v>#REF!</v>
      </c>
      <c r="J27" s="241" t="e">
        <f>SUM(H$26:H$29)</f>
        <v>#REF!</v>
      </c>
      <c r="K27" s="241" t="e">
        <f t="shared" si="3"/>
        <v>#REF!</v>
      </c>
      <c r="L27" s="224" t="e">
        <f t="shared" si="4"/>
        <v>#REF!</v>
      </c>
      <c r="M27" s="224" t="e">
        <f>IF(L27=0,0,SUM(L$6:L27))</f>
        <v>#REF!</v>
      </c>
      <c r="N27" s="264"/>
      <c r="O27" s="264"/>
      <c r="P27" s="264"/>
      <c r="Q27" s="279"/>
      <c r="R27" s="264" t="e">
        <f t="shared" si="5"/>
        <v>#REF!</v>
      </c>
      <c r="S27" s="294" t="e">
        <f t="shared" si="6"/>
        <v>#REF!</v>
      </c>
      <c r="T27" s="294" t="str">
        <f t="shared" ref="T27:AE29" si="19">T26</f>
        <v/>
      </c>
      <c r="U27" s="294">
        <f t="shared" si="19"/>
        <v>1</v>
      </c>
      <c r="V27" s="294" t="str">
        <f t="shared" si="19"/>
        <v/>
      </c>
      <c r="W27" s="294" t="e">
        <f t="shared" si="19"/>
        <v>#REF!</v>
      </c>
      <c r="X27" s="309" t="e">
        <f t="shared" si="19"/>
        <v>#REF!</v>
      </c>
      <c r="Y27" s="294" t="e">
        <f t="shared" si="19"/>
        <v>#REF!</v>
      </c>
      <c r="Z27" s="294" t="e">
        <f t="shared" si="19"/>
        <v>#REF!</v>
      </c>
      <c r="AA27" s="294" t="e">
        <f t="shared" si="19"/>
        <v>#REF!</v>
      </c>
      <c r="AB27" s="294" t="e">
        <f t="shared" si="19"/>
        <v>#REF!</v>
      </c>
      <c r="AC27" s="294" t="e">
        <f t="shared" si="19"/>
        <v>#REF!</v>
      </c>
      <c r="AD27" s="294" t="e">
        <f t="shared" si="19"/>
        <v>#REF!</v>
      </c>
      <c r="AE27" s="294" t="e">
        <f t="shared" si="19"/>
        <v>#REF!</v>
      </c>
      <c r="AF27" s="321"/>
      <c r="AG27" s="294" t="e">
        <f t="shared" ref="AG27:AK29" si="20">AG26</f>
        <v>#REF!</v>
      </c>
      <c r="AH27" s="294" t="e">
        <f t="shared" si="20"/>
        <v>#REF!</v>
      </c>
      <c r="AI27" s="294" t="e">
        <f t="shared" si="20"/>
        <v>#REF!</v>
      </c>
      <c r="AJ27" s="294" t="e">
        <f t="shared" si="20"/>
        <v>#REF!</v>
      </c>
      <c r="AK27" s="294" t="e">
        <f t="shared" si="20"/>
        <v>#REF!</v>
      </c>
      <c r="AL27" s="294" t="e">
        <f>IF(#REF!,2,"")</f>
        <v>#REF!</v>
      </c>
      <c r="AM27" s="294" t="e">
        <f>IF(#REF!=0,"",#REF!)</f>
        <v>#REF!</v>
      </c>
      <c r="AN27" s="294" t="e">
        <f>ROUND(IF(#REF!=0,"",#REF!),0)</f>
        <v>#REF!</v>
      </c>
      <c r="AO27" s="324"/>
      <c r="AP27" s="324"/>
      <c r="AQ27" s="294" t="e">
        <f t="shared" si="7"/>
        <v>#REF!</v>
      </c>
    </row>
    <row r="28" spans="1:43" s="207" customFormat="1">
      <c r="A28" s="224">
        <v>23</v>
      </c>
      <c r="B28" s="241">
        <v>6</v>
      </c>
      <c r="C28" s="241" t="e">
        <f>C27</f>
        <v>#REF!</v>
      </c>
      <c r="D28" s="241" t="e">
        <f t="shared" si="0"/>
        <v>#REF!</v>
      </c>
      <c r="E28" s="241" t="e">
        <f t="shared" si="8"/>
        <v>#REF!</v>
      </c>
      <c r="F28" s="241" t="e">
        <f t="shared" si="1"/>
        <v>#REF!</v>
      </c>
      <c r="G28" s="241">
        <v>3</v>
      </c>
      <c r="H28" s="241" t="e">
        <f t="shared" si="2"/>
        <v>#REF!</v>
      </c>
      <c r="I28" s="241" t="e">
        <f>SUM(H$26:H28)*H28</f>
        <v>#REF!</v>
      </c>
      <c r="J28" s="241" t="e">
        <f>SUM(H$26:H$29)</f>
        <v>#REF!</v>
      </c>
      <c r="K28" s="241" t="e">
        <f t="shared" si="3"/>
        <v>#REF!</v>
      </c>
      <c r="L28" s="224" t="e">
        <f t="shared" si="4"/>
        <v>#REF!</v>
      </c>
      <c r="M28" s="224" t="e">
        <f>IF(L28=0,0,SUM(L$6:L28))</f>
        <v>#REF!</v>
      </c>
      <c r="N28" s="264"/>
      <c r="O28" s="264"/>
      <c r="P28" s="264"/>
      <c r="Q28" s="279"/>
      <c r="R28" s="264" t="e">
        <f t="shared" si="5"/>
        <v>#REF!</v>
      </c>
      <c r="S28" s="294" t="e">
        <f t="shared" si="6"/>
        <v>#REF!</v>
      </c>
      <c r="T28" s="294" t="str">
        <f t="shared" si="19"/>
        <v/>
      </c>
      <c r="U28" s="294">
        <f t="shared" si="19"/>
        <v>1</v>
      </c>
      <c r="V28" s="294" t="str">
        <f t="shared" si="19"/>
        <v/>
      </c>
      <c r="W28" s="294" t="e">
        <f t="shared" si="19"/>
        <v>#REF!</v>
      </c>
      <c r="X28" s="309" t="e">
        <f t="shared" si="19"/>
        <v>#REF!</v>
      </c>
      <c r="Y28" s="294" t="e">
        <f t="shared" si="19"/>
        <v>#REF!</v>
      </c>
      <c r="Z28" s="294" t="e">
        <f t="shared" si="19"/>
        <v>#REF!</v>
      </c>
      <c r="AA28" s="294" t="e">
        <f t="shared" si="19"/>
        <v>#REF!</v>
      </c>
      <c r="AB28" s="294" t="e">
        <f t="shared" si="19"/>
        <v>#REF!</v>
      </c>
      <c r="AC28" s="294" t="e">
        <f t="shared" si="19"/>
        <v>#REF!</v>
      </c>
      <c r="AD28" s="294" t="e">
        <f t="shared" si="19"/>
        <v>#REF!</v>
      </c>
      <c r="AE28" s="294" t="e">
        <f t="shared" si="19"/>
        <v>#REF!</v>
      </c>
      <c r="AF28" s="321"/>
      <c r="AG28" s="294" t="e">
        <f t="shared" si="20"/>
        <v>#REF!</v>
      </c>
      <c r="AH28" s="294" t="e">
        <f t="shared" si="20"/>
        <v>#REF!</v>
      </c>
      <c r="AI28" s="294" t="e">
        <f t="shared" si="20"/>
        <v>#REF!</v>
      </c>
      <c r="AJ28" s="294" t="e">
        <f t="shared" si="20"/>
        <v>#REF!</v>
      </c>
      <c r="AK28" s="294" t="e">
        <f t="shared" si="20"/>
        <v>#REF!</v>
      </c>
      <c r="AL28" s="294" t="e">
        <f>IF(#REF!,3,"")</f>
        <v>#REF!</v>
      </c>
      <c r="AM28" s="294" t="e">
        <f>IF(#REF!=0,"",#REF!)</f>
        <v>#REF!</v>
      </c>
      <c r="AN28" s="294" t="e">
        <f>ROUND(IF(#REF!=0,"",#REF!),0)</f>
        <v>#REF!</v>
      </c>
      <c r="AO28" s="324"/>
      <c r="AP28" s="324"/>
      <c r="AQ28" s="294" t="e">
        <f t="shared" si="7"/>
        <v>#REF!</v>
      </c>
    </row>
    <row r="29" spans="1:43" s="207" customFormat="1">
      <c r="A29" s="224">
        <v>24</v>
      </c>
      <c r="B29" s="241">
        <v>6</v>
      </c>
      <c r="C29" s="241" t="e">
        <f>C28</f>
        <v>#REF!</v>
      </c>
      <c r="D29" s="241" t="e">
        <f t="shared" si="0"/>
        <v>#REF!</v>
      </c>
      <c r="E29" s="241" t="e">
        <f t="shared" si="8"/>
        <v>#REF!</v>
      </c>
      <c r="F29" s="241" t="e">
        <f t="shared" si="1"/>
        <v>#REF!</v>
      </c>
      <c r="G29" s="241">
        <v>4</v>
      </c>
      <c r="H29" s="241" t="e">
        <f t="shared" si="2"/>
        <v>#REF!</v>
      </c>
      <c r="I29" s="241" t="e">
        <f>SUM(H$26:H29)*H29</f>
        <v>#REF!</v>
      </c>
      <c r="J29" s="241" t="e">
        <f>SUM(H$26:H$29)</f>
        <v>#REF!</v>
      </c>
      <c r="K29" s="241" t="e">
        <f t="shared" si="3"/>
        <v>#REF!</v>
      </c>
      <c r="L29" s="224" t="e">
        <f t="shared" si="4"/>
        <v>#REF!</v>
      </c>
      <c r="M29" s="224" t="e">
        <f>IF(L29=0,0,SUM(L$6:L29))</f>
        <v>#REF!</v>
      </c>
      <c r="N29" s="264"/>
      <c r="O29" s="264"/>
      <c r="P29" s="264"/>
      <c r="Q29" s="279"/>
      <c r="R29" s="264" t="e">
        <f t="shared" si="5"/>
        <v>#REF!</v>
      </c>
      <c r="S29" s="294" t="e">
        <f t="shared" si="6"/>
        <v>#REF!</v>
      </c>
      <c r="T29" s="294" t="str">
        <f t="shared" si="19"/>
        <v/>
      </c>
      <c r="U29" s="294">
        <f t="shared" si="19"/>
        <v>1</v>
      </c>
      <c r="V29" s="294" t="str">
        <f t="shared" si="19"/>
        <v/>
      </c>
      <c r="W29" s="294" t="e">
        <f t="shared" si="19"/>
        <v>#REF!</v>
      </c>
      <c r="X29" s="309" t="e">
        <f t="shared" si="19"/>
        <v>#REF!</v>
      </c>
      <c r="Y29" s="294" t="e">
        <f t="shared" si="19"/>
        <v>#REF!</v>
      </c>
      <c r="Z29" s="294" t="e">
        <f t="shared" si="19"/>
        <v>#REF!</v>
      </c>
      <c r="AA29" s="294" t="e">
        <f t="shared" si="19"/>
        <v>#REF!</v>
      </c>
      <c r="AB29" s="294" t="e">
        <f t="shared" si="19"/>
        <v>#REF!</v>
      </c>
      <c r="AC29" s="294" t="e">
        <f t="shared" si="19"/>
        <v>#REF!</v>
      </c>
      <c r="AD29" s="294" t="e">
        <f t="shared" si="19"/>
        <v>#REF!</v>
      </c>
      <c r="AE29" s="294" t="e">
        <f t="shared" si="19"/>
        <v>#REF!</v>
      </c>
      <c r="AF29" s="321"/>
      <c r="AG29" s="294" t="e">
        <f t="shared" si="20"/>
        <v>#REF!</v>
      </c>
      <c r="AH29" s="294" t="e">
        <f t="shared" si="20"/>
        <v>#REF!</v>
      </c>
      <c r="AI29" s="294" t="e">
        <f t="shared" si="20"/>
        <v>#REF!</v>
      </c>
      <c r="AJ29" s="294" t="e">
        <f t="shared" si="20"/>
        <v>#REF!</v>
      </c>
      <c r="AK29" s="294" t="e">
        <f t="shared" si="20"/>
        <v>#REF!</v>
      </c>
      <c r="AL29" s="294" t="e">
        <f>IF(#REF!,4,"")</f>
        <v>#REF!</v>
      </c>
      <c r="AM29" s="294" t="e">
        <f>IF(#REF!=0,"",#REF!)</f>
        <v>#REF!</v>
      </c>
      <c r="AN29" s="294" t="e">
        <f>ROUND(IF(#REF!=0,"",#REF!),0)</f>
        <v>#REF!</v>
      </c>
      <c r="AO29" s="324"/>
      <c r="AP29" s="324"/>
      <c r="AQ29" s="294" t="e">
        <f t="shared" si="7"/>
        <v>#REF!</v>
      </c>
    </row>
    <row r="30" spans="1:43" s="209" customFormat="1">
      <c r="A30" s="225">
        <v>25</v>
      </c>
      <c r="B30" s="242">
        <v>7</v>
      </c>
      <c r="C30" s="242" t="e">
        <f>IF(#REF!="","",#REF!)</f>
        <v>#REF!</v>
      </c>
      <c r="D30" s="242" t="e">
        <f t="shared" si="0"/>
        <v>#REF!</v>
      </c>
      <c r="E30" s="242" t="e">
        <f t="shared" si="8"/>
        <v>#REF!</v>
      </c>
      <c r="F30" s="242" t="e">
        <f t="shared" si="1"/>
        <v>#REF!</v>
      </c>
      <c r="G30" s="242">
        <v>1</v>
      </c>
      <c r="H30" s="242" t="e">
        <f t="shared" si="2"/>
        <v>#REF!</v>
      </c>
      <c r="I30" s="242" t="e">
        <f>SUM(H$30:H30)*H30</f>
        <v>#REF!</v>
      </c>
      <c r="J30" s="242" t="e">
        <f>SUM(H$30:H$33)</f>
        <v>#REF!</v>
      </c>
      <c r="K30" s="242" t="e">
        <f t="shared" si="3"/>
        <v>#REF!</v>
      </c>
      <c r="L30" s="225" t="e">
        <f t="shared" si="4"/>
        <v>#REF!</v>
      </c>
      <c r="M30" s="225" t="e">
        <f>IF(L30=0,0,SUM(L$6:L30))</f>
        <v>#REF!</v>
      </c>
      <c r="N30" s="265"/>
      <c r="O30" s="265"/>
      <c r="P30" s="265"/>
      <c r="Q30" s="280"/>
      <c r="R30" s="265" t="e">
        <f t="shared" si="5"/>
        <v>#REF!</v>
      </c>
      <c r="S30" s="295" t="e">
        <f t="shared" si="6"/>
        <v>#REF!</v>
      </c>
      <c r="T30" s="295" t="str">
        <f>T6</f>
        <v/>
      </c>
      <c r="U30" s="295">
        <f>U6</f>
        <v>1</v>
      </c>
      <c r="V30" s="295" t="str">
        <f>V6</f>
        <v/>
      </c>
      <c r="W30" s="295" t="e">
        <f>IF(#REF!=TRUE,1,IF(#REF!=TRUE,2,IF(#REF!=TRUE,3,IF(#REF!=TRUE,4,""))))</f>
        <v>#REF!</v>
      </c>
      <c r="X30" s="310" t="e">
        <f>IF(OR(#REF!="",#REF!=""),"",#REF!&amp;IF(#REF!,1,IF(#REF!,2,IF(#REF!,3,IF(#REF!,4,IF(#REF!,5,IF(#REF!,6,IF(#REF!,9,0))))))))</f>
        <v>#REF!</v>
      </c>
      <c r="Y30" s="295" t="e">
        <f>IF(#REF!,1,"")</f>
        <v>#REF!</v>
      </c>
      <c r="Z30" s="295" t="e">
        <f>IF(#REF!=TRUE,1,IF(#REF!,2,IF(#REF!,3,IF(#REF!,4,IF(#REF!,5,IF(#REF!,6,""))))))</f>
        <v>#REF!</v>
      </c>
      <c r="AA30" s="295" t="e">
        <f>ROUND(IF(ISBLANK(#REF!),"",#REF!),0)</f>
        <v>#REF!</v>
      </c>
      <c r="AB30" s="310" t="e">
        <f>ROUND(IF(#REF!="","",IF(AND(#REF!&lt;10.5,#REF!&gt;10),11,#REF!)),0)</f>
        <v>#REF!</v>
      </c>
      <c r="AC30" s="295" t="e">
        <f>ROUND(IF(#REF!="","",#REF!),0)</f>
        <v>#REF!</v>
      </c>
      <c r="AD30" s="295" t="e">
        <f>IF(#REF!="","",#REF!)</f>
        <v>#REF!</v>
      </c>
      <c r="AE30" s="295" t="e">
        <f>IF(#REF!="","",#REF!)</f>
        <v>#REF!</v>
      </c>
      <c r="AF30" s="321"/>
      <c r="AG30" s="295" t="e">
        <f>IF(#REF!,1,IF(#REF!,1,IF(#REF!,1,IF(#REF!,2,IF(#REF!,2,"")))))</f>
        <v>#REF!</v>
      </c>
      <c r="AH30" s="295" t="e">
        <f>IF(#REF!=TRUE,1,IF(#REF!=TRUE,2,IF(#REF!=TRUE,3,IF(#REF!=TRUE,4,IF(#REF!=TRUE,5,"")))))</f>
        <v>#REF!</v>
      </c>
      <c r="AI30" s="295" t="e">
        <f>IF(#REF!,1,IF(#REF!,2,IF(#REF!,3,"")))</f>
        <v>#REF!</v>
      </c>
      <c r="AJ30" s="295" t="e">
        <f>IF(#REF!,1,IF(#REF!,2,IF(#REF!,3,"")))</f>
        <v>#REF!</v>
      </c>
      <c r="AK30" s="295" t="e">
        <f>IF(#REF!,1,IF(#REF!,2,IF(#REF!,3,"")))</f>
        <v>#REF!</v>
      </c>
      <c r="AL30" s="295" t="e">
        <f>IF(#REF!,1,"")</f>
        <v>#REF!</v>
      </c>
      <c r="AM30" s="295" t="e">
        <f>IF(#REF!=0,"",#REF!)</f>
        <v>#REF!</v>
      </c>
      <c r="AN30" s="295" t="e">
        <f>ROUND(IF(#REF!=0,"",#REF!),0)</f>
        <v>#REF!</v>
      </c>
      <c r="AO30" s="324"/>
      <c r="AP30" s="324"/>
      <c r="AQ30" s="295" t="e">
        <f t="shared" si="7"/>
        <v>#REF!</v>
      </c>
    </row>
    <row r="31" spans="1:43" s="209" customFormat="1">
      <c r="A31" s="225">
        <v>26</v>
      </c>
      <c r="B31" s="242">
        <v>7</v>
      </c>
      <c r="C31" s="242" t="e">
        <f>C30</f>
        <v>#REF!</v>
      </c>
      <c r="D31" s="242" t="e">
        <f t="shared" si="0"/>
        <v>#REF!</v>
      </c>
      <c r="E31" s="242" t="e">
        <f t="shared" si="8"/>
        <v>#REF!</v>
      </c>
      <c r="F31" s="242" t="e">
        <f t="shared" si="1"/>
        <v>#REF!</v>
      </c>
      <c r="G31" s="242">
        <v>2</v>
      </c>
      <c r="H31" s="242" t="e">
        <f t="shared" si="2"/>
        <v>#REF!</v>
      </c>
      <c r="I31" s="242" t="e">
        <f>SUM(H$30:H31)*H31</f>
        <v>#REF!</v>
      </c>
      <c r="J31" s="242" t="e">
        <f>SUM(H$30:H$33)</f>
        <v>#REF!</v>
      </c>
      <c r="K31" s="242" t="e">
        <f t="shared" si="3"/>
        <v>#REF!</v>
      </c>
      <c r="L31" s="225" t="e">
        <f t="shared" si="4"/>
        <v>#REF!</v>
      </c>
      <c r="M31" s="225" t="e">
        <f>IF(L31=0,0,SUM(L$6:L31))</f>
        <v>#REF!</v>
      </c>
      <c r="N31" s="265"/>
      <c r="O31" s="265"/>
      <c r="P31" s="265"/>
      <c r="Q31" s="280"/>
      <c r="R31" s="265" t="e">
        <f t="shared" si="5"/>
        <v>#REF!</v>
      </c>
      <c r="S31" s="295" t="e">
        <f t="shared" si="6"/>
        <v>#REF!</v>
      </c>
      <c r="T31" s="295" t="str">
        <f t="shared" ref="T31:AE33" si="21">T30</f>
        <v/>
      </c>
      <c r="U31" s="295">
        <f t="shared" si="21"/>
        <v>1</v>
      </c>
      <c r="V31" s="295" t="str">
        <f t="shared" si="21"/>
        <v/>
      </c>
      <c r="W31" s="295" t="e">
        <f t="shared" si="21"/>
        <v>#REF!</v>
      </c>
      <c r="X31" s="310" t="e">
        <f t="shared" si="21"/>
        <v>#REF!</v>
      </c>
      <c r="Y31" s="295" t="e">
        <f t="shared" si="21"/>
        <v>#REF!</v>
      </c>
      <c r="Z31" s="295" t="e">
        <f t="shared" si="21"/>
        <v>#REF!</v>
      </c>
      <c r="AA31" s="295" t="e">
        <f t="shared" si="21"/>
        <v>#REF!</v>
      </c>
      <c r="AB31" s="295" t="e">
        <f t="shared" si="21"/>
        <v>#REF!</v>
      </c>
      <c r="AC31" s="295" t="e">
        <f t="shared" si="21"/>
        <v>#REF!</v>
      </c>
      <c r="AD31" s="295" t="e">
        <f t="shared" si="21"/>
        <v>#REF!</v>
      </c>
      <c r="AE31" s="295" t="e">
        <f t="shared" si="21"/>
        <v>#REF!</v>
      </c>
      <c r="AF31" s="321"/>
      <c r="AG31" s="295" t="e">
        <f t="shared" ref="AG31:AK33" si="22">AG30</f>
        <v>#REF!</v>
      </c>
      <c r="AH31" s="295" t="e">
        <f t="shared" si="22"/>
        <v>#REF!</v>
      </c>
      <c r="AI31" s="295" t="e">
        <f t="shared" si="22"/>
        <v>#REF!</v>
      </c>
      <c r="AJ31" s="295" t="e">
        <f t="shared" si="22"/>
        <v>#REF!</v>
      </c>
      <c r="AK31" s="295" t="e">
        <f t="shared" si="22"/>
        <v>#REF!</v>
      </c>
      <c r="AL31" s="295" t="e">
        <f>IF(#REF!,2,"")</f>
        <v>#REF!</v>
      </c>
      <c r="AM31" s="295" t="e">
        <f>IF(#REF!=0,"",#REF!)</f>
        <v>#REF!</v>
      </c>
      <c r="AN31" s="295" t="e">
        <f>ROUND(IF(#REF!=0,"",#REF!),0)</f>
        <v>#REF!</v>
      </c>
      <c r="AO31" s="324"/>
      <c r="AP31" s="324"/>
      <c r="AQ31" s="295" t="e">
        <f t="shared" si="7"/>
        <v>#REF!</v>
      </c>
    </row>
    <row r="32" spans="1:43" s="209" customFormat="1">
      <c r="A32" s="225">
        <v>27</v>
      </c>
      <c r="B32" s="242">
        <v>7</v>
      </c>
      <c r="C32" s="242" t="e">
        <f>C31</f>
        <v>#REF!</v>
      </c>
      <c r="D32" s="242" t="e">
        <f t="shared" si="0"/>
        <v>#REF!</v>
      </c>
      <c r="E32" s="242" t="e">
        <f t="shared" si="8"/>
        <v>#REF!</v>
      </c>
      <c r="F32" s="242" t="e">
        <f t="shared" si="1"/>
        <v>#REF!</v>
      </c>
      <c r="G32" s="242">
        <v>3</v>
      </c>
      <c r="H32" s="242" t="e">
        <f t="shared" si="2"/>
        <v>#REF!</v>
      </c>
      <c r="I32" s="242" t="e">
        <f>SUM(H$30:H32)*H32</f>
        <v>#REF!</v>
      </c>
      <c r="J32" s="242" t="e">
        <f>SUM(H$30:H$33)</f>
        <v>#REF!</v>
      </c>
      <c r="K32" s="242" t="e">
        <f t="shared" si="3"/>
        <v>#REF!</v>
      </c>
      <c r="L32" s="225" t="e">
        <f t="shared" si="4"/>
        <v>#REF!</v>
      </c>
      <c r="M32" s="225" t="e">
        <f>IF(L32=0,0,SUM(L$6:L32))</f>
        <v>#REF!</v>
      </c>
      <c r="N32" s="265"/>
      <c r="O32" s="265"/>
      <c r="P32" s="265"/>
      <c r="Q32" s="280"/>
      <c r="R32" s="265" t="e">
        <f t="shared" si="5"/>
        <v>#REF!</v>
      </c>
      <c r="S32" s="295" t="e">
        <f t="shared" si="6"/>
        <v>#REF!</v>
      </c>
      <c r="T32" s="295" t="str">
        <f t="shared" si="21"/>
        <v/>
      </c>
      <c r="U32" s="295">
        <f t="shared" si="21"/>
        <v>1</v>
      </c>
      <c r="V32" s="295" t="str">
        <f t="shared" si="21"/>
        <v/>
      </c>
      <c r="W32" s="295" t="e">
        <f t="shared" si="21"/>
        <v>#REF!</v>
      </c>
      <c r="X32" s="310" t="e">
        <f t="shared" si="21"/>
        <v>#REF!</v>
      </c>
      <c r="Y32" s="295" t="e">
        <f t="shared" si="21"/>
        <v>#REF!</v>
      </c>
      <c r="Z32" s="295" t="e">
        <f t="shared" si="21"/>
        <v>#REF!</v>
      </c>
      <c r="AA32" s="295" t="e">
        <f t="shared" si="21"/>
        <v>#REF!</v>
      </c>
      <c r="AB32" s="295" t="e">
        <f t="shared" si="21"/>
        <v>#REF!</v>
      </c>
      <c r="AC32" s="295" t="e">
        <f t="shared" si="21"/>
        <v>#REF!</v>
      </c>
      <c r="AD32" s="295" t="e">
        <f t="shared" si="21"/>
        <v>#REF!</v>
      </c>
      <c r="AE32" s="295" t="e">
        <f t="shared" si="21"/>
        <v>#REF!</v>
      </c>
      <c r="AF32" s="321"/>
      <c r="AG32" s="295" t="e">
        <f t="shared" si="22"/>
        <v>#REF!</v>
      </c>
      <c r="AH32" s="295" t="e">
        <f t="shared" si="22"/>
        <v>#REF!</v>
      </c>
      <c r="AI32" s="295" t="e">
        <f t="shared" si="22"/>
        <v>#REF!</v>
      </c>
      <c r="AJ32" s="295" t="e">
        <f t="shared" si="22"/>
        <v>#REF!</v>
      </c>
      <c r="AK32" s="295" t="e">
        <f t="shared" si="22"/>
        <v>#REF!</v>
      </c>
      <c r="AL32" s="295" t="e">
        <f>IF(#REF!,3,"")</f>
        <v>#REF!</v>
      </c>
      <c r="AM32" s="295" t="e">
        <f>IF(#REF!=0,"",#REF!)</f>
        <v>#REF!</v>
      </c>
      <c r="AN32" s="295" t="e">
        <f>ROUND(IF(#REF!=0,"",#REF!),0)</f>
        <v>#REF!</v>
      </c>
      <c r="AO32" s="324"/>
      <c r="AP32" s="324"/>
      <c r="AQ32" s="295" t="e">
        <f t="shared" si="7"/>
        <v>#REF!</v>
      </c>
    </row>
    <row r="33" spans="1:43" s="209" customFormat="1">
      <c r="A33" s="225">
        <v>28</v>
      </c>
      <c r="B33" s="242">
        <v>7</v>
      </c>
      <c r="C33" s="242" t="e">
        <f>C32</f>
        <v>#REF!</v>
      </c>
      <c r="D33" s="242" t="e">
        <f t="shared" si="0"/>
        <v>#REF!</v>
      </c>
      <c r="E33" s="242" t="e">
        <f t="shared" si="8"/>
        <v>#REF!</v>
      </c>
      <c r="F33" s="242" t="e">
        <f t="shared" si="1"/>
        <v>#REF!</v>
      </c>
      <c r="G33" s="242">
        <v>4</v>
      </c>
      <c r="H33" s="242" t="e">
        <f t="shared" si="2"/>
        <v>#REF!</v>
      </c>
      <c r="I33" s="242" t="e">
        <f>SUM(H$30:H33)*H33</f>
        <v>#REF!</v>
      </c>
      <c r="J33" s="242" t="e">
        <f>SUM(H$30:H$33)</f>
        <v>#REF!</v>
      </c>
      <c r="K33" s="242" t="e">
        <f t="shared" si="3"/>
        <v>#REF!</v>
      </c>
      <c r="L33" s="225" t="e">
        <f t="shared" si="4"/>
        <v>#REF!</v>
      </c>
      <c r="M33" s="225" t="e">
        <f>IF(L33=0,0,SUM(L$6:L33))</f>
        <v>#REF!</v>
      </c>
      <c r="N33" s="265"/>
      <c r="O33" s="265"/>
      <c r="P33" s="265"/>
      <c r="Q33" s="280"/>
      <c r="R33" s="265" t="e">
        <f t="shared" si="5"/>
        <v>#REF!</v>
      </c>
      <c r="S33" s="295" t="e">
        <f t="shared" si="6"/>
        <v>#REF!</v>
      </c>
      <c r="T33" s="295" t="str">
        <f t="shared" si="21"/>
        <v/>
      </c>
      <c r="U33" s="295">
        <f t="shared" si="21"/>
        <v>1</v>
      </c>
      <c r="V33" s="295" t="str">
        <f t="shared" si="21"/>
        <v/>
      </c>
      <c r="W33" s="295" t="e">
        <f t="shared" si="21"/>
        <v>#REF!</v>
      </c>
      <c r="X33" s="310" t="e">
        <f t="shared" si="21"/>
        <v>#REF!</v>
      </c>
      <c r="Y33" s="295" t="e">
        <f t="shared" si="21"/>
        <v>#REF!</v>
      </c>
      <c r="Z33" s="295" t="e">
        <f t="shared" si="21"/>
        <v>#REF!</v>
      </c>
      <c r="AA33" s="295" t="e">
        <f t="shared" si="21"/>
        <v>#REF!</v>
      </c>
      <c r="AB33" s="295" t="e">
        <f t="shared" si="21"/>
        <v>#REF!</v>
      </c>
      <c r="AC33" s="295" t="e">
        <f t="shared" si="21"/>
        <v>#REF!</v>
      </c>
      <c r="AD33" s="295" t="e">
        <f t="shared" si="21"/>
        <v>#REF!</v>
      </c>
      <c r="AE33" s="295" t="e">
        <f t="shared" si="21"/>
        <v>#REF!</v>
      </c>
      <c r="AF33" s="321"/>
      <c r="AG33" s="295" t="e">
        <f t="shared" si="22"/>
        <v>#REF!</v>
      </c>
      <c r="AH33" s="295" t="e">
        <f t="shared" si="22"/>
        <v>#REF!</v>
      </c>
      <c r="AI33" s="295" t="e">
        <f t="shared" si="22"/>
        <v>#REF!</v>
      </c>
      <c r="AJ33" s="295" t="e">
        <f t="shared" si="22"/>
        <v>#REF!</v>
      </c>
      <c r="AK33" s="295" t="e">
        <f t="shared" si="22"/>
        <v>#REF!</v>
      </c>
      <c r="AL33" s="295" t="e">
        <f>IF(#REF!,4,"")</f>
        <v>#REF!</v>
      </c>
      <c r="AM33" s="295" t="e">
        <f>IF(#REF!=0,"",#REF!)</f>
        <v>#REF!</v>
      </c>
      <c r="AN33" s="295" t="e">
        <f>ROUND(IF(#REF!=0,"",#REF!),0)</f>
        <v>#REF!</v>
      </c>
      <c r="AO33" s="324"/>
      <c r="AP33" s="324"/>
      <c r="AQ33" s="295" t="e">
        <f t="shared" si="7"/>
        <v>#REF!</v>
      </c>
    </row>
    <row r="34" spans="1:43" s="210" customFormat="1">
      <c r="A34" s="226">
        <v>29</v>
      </c>
      <c r="B34" s="243">
        <v>8</v>
      </c>
      <c r="C34" s="243" t="e">
        <f>IF(#REF!="","",#REF!)</f>
        <v>#REF!</v>
      </c>
      <c r="D34" s="243" t="e">
        <f t="shared" si="0"/>
        <v>#REF!</v>
      </c>
      <c r="E34" s="243" t="e">
        <f t="shared" si="8"/>
        <v>#REF!</v>
      </c>
      <c r="F34" s="243" t="e">
        <f t="shared" si="1"/>
        <v>#REF!</v>
      </c>
      <c r="G34" s="243">
        <v>1</v>
      </c>
      <c r="H34" s="243" t="e">
        <f t="shared" si="2"/>
        <v>#REF!</v>
      </c>
      <c r="I34" s="243" t="e">
        <f>SUM(H$34:H34)*H34</f>
        <v>#REF!</v>
      </c>
      <c r="J34" s="243" t="e">
        <f>SUM(H$34:H$37)</f>
        <v>#REF!</v>
      </c>
      <c r="K34" s="243" t="e">
        <f t="shared" si="3"/>
        <v>#REF!</v>
      </c>
      <c r="L34" s="226" t="e">
        <f t="shared" si="4"/>
        <v>#REF!</v>
      </c>
      <c r="M34" s="226" t="e">
        <f>IF(L34=0,0,SUM(L$6:L34))</f>
        <v>#REF!</v>
      </c>
      <c r="N34" s="266"/>
      <c r="O34" s="266"/>
      <c r="P34" s="266"/>
      <c r="Q34" s="281"/>
      <c r="R34" s="266" t="e">
        <f t="shared" si="5"/>
        <v>#REF!</v>
      </c>
      <c r="S34" s="296" t="e">
        <f t="shared" si="6"/>
        <v>#REF!</v>
      </c>
      <c r="T34" s="296" t="str">
        <f>T6</f>
        <v/>
      </c>
      <c r="U34" s="296">
        <f>U6</f>
        <v>1</v>
      </c>
      <c r="V34" s="296" t="str">
        <f>V6</f>
        <v/>
      </c>
      <c r="W34" s="296" t="e">
        <f>W30</f>
        <v>#REF!</v>
      </c>
      <c r="X34" s="311" t="e">
        <f>IF(OR(#REF!="",#REF!=""),"",#REF!&amp;IF(#REF!,1,IF(#REF!,2,IF(#REF!,3,IF(#REF!,4,IF(#REF!,5,IF(#REF!,6,IF(#REF!,9,0))))))))</f>
        <v>#REF!</v>
      </c>
      <c r="Y34" s="296" t="e">
        <f>IF(#REF!,1,"")</f>
        <v>#REF!</v>
      </c>
      <c r="Z34" s="296" t="e">
        <f>IF(#REF!=TRUE,1,IF(#REF!,2,IF(#REF!,3,IF(#REF!,4,IF(#REF!,5,IF(#REF!,6,""))))))</f>
        <v>#REF!</v>
      </c>
      <c r="AA34" s="296" t="e">
        <f>ROUND(IF(ISBLANK(#REF!),"",#REF!),0)</f>
        <v>#REF!</v>
      </c>
      <c r="AB34" s="311" t="e">
        <f>ROUND(IF(#REF!="","",IF(AND(#REF!&lt;10.5,#REF!&gt;10),11,#REF!)),0)</f>
        <v>#REF!</v>
      </c>
      <c r="AC34" s="296" t="e">
        <f>ROUND(IF(#REF!="","",#REF!),0)</f>
        <v>#REF!</v>
      </c>
      <c r="AD34" s="296" t="e">
        <f>IF(#REF!="","",#REF!)</f>
        <v>#REF!</v>
      </c>
      <c r="AE34" s="296" t="e">
        <f>IF(#REF!="","",#REF!)</f>
        <v>#REF!</v>
      </c>
      <c r="AF34" s="321"/>
      <c r="AG34" s="296" t="e">
        <f>IF(#REF!,1,IF(#REF!,1,IF(#REF!,1,IF(#REF!,2,IF(#REF!,2,"")))))</f>
        <v>#REF!</v>
      </c>
      <c r="AH34" s="296" t="e">
        <f>IF(#REF!=TRUE,1,IF(#REF!=TRUE,2,IF(#REF!=TRUE,3,IF(#REF!=TRUE,4,IF(#REF!=TRUE,5,"")))))</f>
        <v>#REF!</v>
      </c>
      <c r="AI34" s="296" t="e">
        <f>IF(#REF!,1,IF(#REF!,2,IF(#REF!,3,"")))</f>
        <v>#REF!</v>
      </c>
      <c r="AJ34" s="296" t="e">
        <f>IF(#REF!,1,IF(#REF!,2,IF(#REF!,3,"")))</f>
        <v>#REF!</v>
      </c>
      <c r="AK34" s="296" t="e">
        <f>IF(#REF!,1,IF(#REF!,2,IF(#REF!,3,"")))</f>
        <v>#REF!</v>
      </c>
      <c r="AL34" s="296" t="e">
        <f>IF(#REF!,1,"")</f>
        <v>#REF!</v>
      </c>
      <c r="AM34" s="296" t="e">
        <f>IF(#REF!=0,"",#REF!)</f>
        <v>#REF!</v>
      </c>
      <c r="AN34" s="296" t="e">
        <f>ROUND(IF(#REF!=0,"",#REF!),0)</f>
        <v>#REF!</v>
      </c>
      <c r="AO34" s="324"/>
      <c r="AP34" s="324"/>
      <c r="AQ34" s="296" t="e">
        <f t="shared" si="7"/>
        <v>#REF!</v>
      </c>
    </row>
    <row r="35" spans="1:43" s="210" customFormat="1">
      <c r="A35" s="226">
        <v>30</v>
      </c>
      <c r="B35" s="243">
        <v>8</v>
      </c>
      <c r="C35" s="243" t="e">
        <f>C34</f>
        <v>#REF!</v>
      </c>
      <c r="D35" s="243" t="e">
        <f t="shared" si="0"/>
        <v>#REF!</v>
      </c>
      <c r="E35" s="243" t="e">
        <f t="shared" si="8"/>
        <v>#REF!</v>
      </c>
      <c r="F35" s="243" t="e">
        <f t="shared" si="1"/>
        <v>#REF!</v>
      </c>
      <c r="G35" s="243">
        <v>2</v>
      </c>
      <c r="H35" s="243" t="e">
        <f t="shared" si="2"/>
        <v>#REF!</v>
      </c>
      <c r="I35" s="243" t="e">
        <f>SUM(H$34:H35)*H35</f>
        <v>#REF!</v>
      </c>
      <c r="J35" s="243" t="e">
        <f>SUM(H$34:H$37)</f>
        <v>#REF!</v>
      </c>
      <c r="K35" s="243" t="e">
        <f t="shared" si="3"/>
        <v>#REF!</v>
      </c>
      <c r="L35" s="226" t="e">
        <f t="shared" si="4"/>
        <v>#REF!</v>
      </c>
      <c r="M35" s="226" t="e">
        <f>IF(L35=0,0,SUM(L$6:L35))</f>
        <v>#REF!</v>
      </c>
      <c r="N35" s="266"/>
      <c r="O35" s="266"/>
      <c r="P35" s="266"/>
      <c r="Q35" s="281"/>
      <c r="R35" s="266" t="e">
        <f t="shared" si="5"/>
        <v>#REF!</v>
      </c>
      <c r="S35" s="296" t="e">
        <f t="shared" si="6"/>
        <v>#REF!</v>
      </c>
      <c r="T35" s="296" t="str">
        <f t="shared" ref="T35:AE37" si="23">T34</f>
        <v/>
      </c>
      <c r="U35" s="296">
        <f t="shared" si="23"/>
        <v>1</v>
      </c>
      <c r="V35" s="296" t="str">
        <f t="shared" si="23"/>
        <v/>
      </c>
      <c r="W35" s="296" t="e">
        <f t="shared" si="23"/>
        <v>#REF!</v>
      </c>
      <c r="X35" s="311" t="e">
        <f t="shared" si="23"/>
        <v>#REF!</v>
      </c>
      <c r="Y35" s="296" t="e">
        <f t="shared" si="23"/>
        <v>#REF!</v>
      </c>
      <c r="Z35" s="296" t="e">
        <f t="shared" si="23"/>
        <v>#REF!</v>
      </c>
      <c r="AA35" s="296" t="e">
        <f t="shared" si="23"/>
        <v>#REF!</v>
      </c>
      <c r="AB35" s="296" t="e">
        <f t="shared" si="23"/>
        <v>#REF!</v>
      </c>
      <c r="AC35" s="296" t="e">
        <f t="shared" si="23"/>
        <v>#REF!</v>
      </c>
      <c r="AD35" s="296" t="e">
        <f t="shared" si="23"/>
        <v>#REF!</v>
      </c>
      <c r="AE35" s="296" t="e">
        <f t="shared" si="23"/>
        <v>#REF!</v>
      </c>
      <c r="AF35" s="321"/>
      <c r="AG35" s="296" t="e">
        <f t="shared" ref="AG35:AK37" si="24">AG34</f>
        <v>#REF!</v>
      </c>
      <c r="AH35" s="296" t="e">
        <f t="shared" si="24"/>
        <v>#REF!</v>
      </c>
      <c r="AI35" s="296" t="e">
        <f t="shared" si="24"/>
        <v>#REF!</v>
      </c>
      <c r="AJ35" s="296" t="e">
        <f t="shared" si="24"/>
        <v>#REF!</v>
      </c>
      <c r="AK35" s="296" t="e">
        <f t="shared" si="24"/>
        <v>#REF!</v>
      </c>
      <c r="AL35" s="296" t="e">
        <f>IF(#REF!,2,"")</f>
        <v>#REF!</v>
      </c>
      <c r="AM35" s="296" t="e">
        <f>IF(#REF!=0,"",#REF!)</f>
        <v>#REF!</v>
      </c>
      <c r="AN35" s="296" t="e">
        <f>ROUND(IF(#REF!=0,"",#REF!),0)</f>
        <v>#REF!</v>
      </c>
      <c r="AO35" s="324"/>
      <c r="AP35" s="324"/>
      <c r="AQ35" s="296" t="e">
        <f t="shared" si="7"/>
        <v>#REF!</v>
      </c>
    </row>
    <row r="36" spans="1:43" s="210" customFormat="1">
      <c r="A36" s="226">
        <v>31</v>
      </c>
      <c r="B36" s="243">
        <v>8</v>
      </c>
      <c r="C36" s="243" t="e">
        <f>C35</f>
        <v>#REF!</v>
      </c>
      <c r="D36" s="243" t="e">
        <f t="shared" si="0"/>
        <v>#REF!</v>
      </c>
      <c r="E36" s="243" t="e">
        <f t="shared" si="8"/>
        <v>#REF!</v>
      </c>
      <c r="F36" s="243" t="e">
        <f t="shared" si="1"/>
        <v>#REF!</v>
      </c>
      <c r="G36" s="243">
        <v>3</v>
      </c>
      <c r="H36" s="243" t="e">
        <f t="shared" si="2"/>
        <v>#REF!</v>
      </c>
      <c r="I36" s="243" t="e">
        <f>SUM(H$34:H36)*H36</f>
        <v>#REF!</v>
      </c>
      <c r="J36" s="243" t="e">
        <f>SUM(H$34:H$37)</f>
        <v>#REF!</v>
      </c>
      <c r="K36" s="243" t="e">
        <f t="shared" si="3"/>
        <v>#REF!</v>
      </c>
      <c r="L36" s="226" t="e">
        <f t="shared" si="4"/>
        <v>#REF!</v>
      </c>
      <c r="M36" s="226" t="e">
        <f>IF(L36=0,0,SUM(L$6:L36))</f>
        <v>#REF!</v>
      </c>
      <c r="N36" s="266"/>
      <c r="O36" s="266"/>
      <c r="P36" s="266"/>
      <c r="Q36" s="281"/>
      <c r="R36" s="266" t="e">
        <f t="shared" si="5"/>
        <v>#REF!</v>
      </c>
      <c r="S36" s="296" t="e">
        <f t="shared" si="6"/>
        <v>#REF!</v>
      </c>
      <c r="T36" s="296" t="str">
        <f t="shared" si="23"/>
        <v/>
      </c>
      <c r="U36" s="296">
        <f t="shared" si="23"/>
        <v>1</v>
      </c>
      <c r="V36" s="296" t="str">
        <f t="shared" si="23"/>
        <v/>
      </c>
      <c r="W36" s="296" t="e">
        <f t="shared" si="23"/>
        <v>#REF!</v>
      </c>
      <c r="X36" s="311" t="e">
        <f t="shared" si="23"/>
        <v>#REF!</v>
      </c>
      <c r="Y36" s="296" t="e">
        <f t="shared" si="23"/>
        <v>#REF!</v>
      </c>
      <c r="Z36" s="296" t="e">
        <f t="shared" si="23"/>
        <v>#REF!</v>
      </c>
      <c r="AA36" s="296" t="e">
        <f t="shared" si="23"/>
        <v>#REF!</v>
      </c>
      <c r="AB36" s="296" t="e">
        <f t="shared" si="23"/>
        <v>#REF!</v>
      </c>
      <c r="AC36" s="296" t="e">
        <f t="shared" si="23"/>
        <v>#REF!</v>
      </c>
      <c r="AD36" s="296" t="e">
        <f t="shared" si="23"/>
        <v>#REF!</v>
      </c>
      <c r="AE36" s="296" t="e">
        <f t="shared" si="23"/>
        <v>#REF!</v>
      </c>
      <c r="AF36" s="321"/>
      <c r="AG36" s="296" t="e">
        <f t="shared" si="24"/>
        <v>#REF!</v>
      </c>
      <c r="AH36" s="296" t="e">
        <f t="shared" si="24"/>
        <v>#REF!</v>
      </c>
      <c r="AI36" s="296" t="e">
        <f t="shared" si="24"/>
        <v>#REF!</v>
      </c>
      <c r="AJ36" s="296" t="e">
        <f t="shared" si="24"/>
        <v>#REF!</v>
      </c>
      <c r="AK36" s="296" t="e">
        <f t="shared" si="24"/>
        <v>#REF!</v>
      </c>
      <c r="AL36" s="296" t="e">
        <f>IF(#REF!,3,"")</f>
        <v>#REF!</v>
      </c>
      <c r="AM36" s="296" t="e">
        <f>IF(#REF!=0,"",#REF!)</f>
        <v>#REF!</v>
      </c>
      <c r="AN36" s="296" t="e">
        <f>ROUND(IF(#REF!=0,"",#REF!),0)</f>
        <v>#REF!</v>
      </c>
      <c r="AO36" s="324"/>
      <c r="AP36" s="324"/>
      <c r="AQ36" s="296" t="e">
        <f t="shared" si="7"/>
        <v>#REF!</v>
      </c>
    </row>
    <row r="37" spans="1:43" s="210" customFormat="1">
      <c r="A37" s="226">
        <v>32</v>
      </c>
      <c r="B37" s="243">
        <v>8</v>
      </c>
      <c r="C37" s="243" t="e">
        <f>C36</f>
        <v>#REF!</v>
      </c>
      <c r="D37" s="243" t="e">
        <f t="shared" si="0"/>
        <v>#REF!</v>
      </c>
      <c r="E37" s="243" t="e">
        <f t="shared" si="8"/>
        <v>#REF!</v>
      </c>
      <c r="F37" s="243" t="e">
        <f t="shared" si="1"/>
        <v>#REF!</v>
      </c>
      <c r="G37" s="243">
        <v>4</v>
      </c>
      <c r="H37" s="243" t="e">
        <f t="shared" si="2"/>
        <v>#REF!</v>
      </c>
      <c r="I37" s="243" t="e">
        <f>SUM(H$34:H37)*H37</f>
        <v>#REF!</v>
      </c>
      <c r="J37" s="243" t="e">
        <f>SUM(H$34:H$37)</f>
        <v>#REF!</v>
      </c>
      <c r="K37" s="243" t="e">
        <f t="shared" si="3"/>
        <v>#REF!</v>
      </c>
      <c r="L37" s="226" t="e">
        <f t="shared" si="4"/>
        <v>#REF!</v>
      </c>
      <c r="M37" s="226" t="e">
        <f>IF(L37=0,0,SUM(L$6:L37))</f>
        <v>#REF!</v>
      </c>
      <c r="N37" s="266"/>
      <c r="O37" s="266"/>
      <c r="P37" s="266"/>
      <c r="Q37" s="281"/>
      <c r="R37" s="266" t="e">
        <f t="shared" si="5"/>
        <v>#REF!</v>
      </c>
      <c r="S37" s="296" t="e">
        <f t="shared" si="6"/>
        <v>#REF!</v>
      </c>
      <c r="T37" s="296" t="str">
        <f t="shared" si="23"/>
        <v/>
      </c>
      <c r="U37" s="296">
        <f t="shared" si="23"/>
        <v>1</v>
      </c>
      <c r="V37" s="296" t="str">
        <f t="shared" si="23"/>
        <v/>
      </c>
      <c r="W37" s="296" t="e">
        <f t="shared" si="23"/>
        <v>#REF!</v>
      </c>
      <c r="X37" s="311" t="e">
        <f t="shared" si="23"/>
        <v>#REF!</v>
      </c>
      <c r="Y37" s="296" t="e">
        <f t="shared" si="23"/>
        <v>#REF!</v>
      </c>
      <c r="Z37" s="296" t="e">
        <f t="shared" si="23"/>
        <v>#REF!</v>
      </c>
      <c r="AA37" s="296" t="e">
        <f t="shared" si="23"/>
        <v>#REF!</v>
      </c>
      <c r="AB37" s="296" t="e">
        <f t="shared" si="23"/>
        <v>#REF!</v>
      </c>
      <c r="AC37" s="296" t="e">
        <f t="shared" si="23"/>
        <v>#REF!</v>
      </c>
      <c r="AD37" s="296" t="e">
        <f t="shared" si="23"/>
        <v>#REF!</v>
      </c>
      <c r="AE37" s="296" t="e">
        <f t="shared" si="23"/>
        <v>#REF!</v>
      </c>
      <c r="AF37" s="321"/>
      <c r="AG37" s="296" t="e">
        <f t="shared" si="24"/>
        <v>#REF!</v>
      </c>
      <c r="AH37" s="296" t="e">
        <f t="shared" si="24"/>
        <v>#REF!</v>
      </c>
      <c r="AI37" s="296" t="e">
        <f t="shared" si="24"/>
        <v>#REF!</v>
      </c>
      <c r="AJ37" s="296" t="e">
        <f t="shared" si="24"/>
        <v>#REF!</v>
      </c>
      <c r="AK37" s="296" t="e">
        <f t="shared" si="24"/>
        <v>#REF!</v>
      </c>
      <c r="AL37" s="296" t="e">
        <f>IF(#REF!,4,"")</f>
        <v>#REF!</v>
      </c>
      <c r="AM37" s="296" t="e">
        <f>IF(#REF!=0,"",#REF!)</f>
        <v>#REF!</v>
      </c>
      <c r="AN37" s="296" t="e">
        <f>ROUND(IF(#REF!=0,"",#REF!),0)</f>
        <v>#REF!</v>
      </c>
      <c r="AO37" s="324"/>
      <c r="AP37" s="324"/>
      <c r="AQ37" s="296" t="e">
        <f t="shared" si="7"/>
        <v>#REF!</v>
      </c>
    </row>
    <row r="38" spans="1:43" s="211" customFormat="1">
      <c r="A38" s="227">
        <v>33</v>
      </c>
      <c r="B38" s="244">
        <v>9</v>
      </c>
      <c r="C38" s="244" t="e">
        <f>IF(#REF!="","",#REF!)</f>
        <v>#REF!</v>
      </c>
      <c r="D38" s="244" t="e">
        <f t="shared" si="0"/>
        <v>#REF!</v>
      </c>
      <c r="E38" s="244" t="e">
        <f t="shared" si="8"/>
        <v>#REF!</v>
      </c>
      <c r="F38" s="244" t="e">
        <f t="shared" si="1"/>
        <v>#REF!</v>
      </c>
      <c r="G38" s="244">
        <v>1</v>
      </c>
      <c r="H38" s="244" t="e">
        <f t="shared" si="2"/>
        <v>#REF!</v>
      </c>
      <c r="I38" s="244" t="e">
        <f>SUM(H$38:H38)*H38</f>
        <v>#REF!</v>
      </c>
      <c r="J38" s="244" t="e">
        <f>SUM(H$38:H$41)</f>
        <v>#REF!</v>
      </c>
      <c r="K38" s="244" t="e">
        <f t="shared" si="3"/>
        <v>#REF!</v>
      </c>
      <c r="L38" s="227" t="e">
        <f t="shared" si="4"/>
        <v>#REF!</v>
      </c>
      <c r="M38" s="227" t="e">
        <f>IF(L38=0,0,SUM(L$6:L38))</f>
        <v>#REF!</v>
      </c>
      <c r="N38" s="267"/>
      <c r="O38" s="267"/>
      <c r="P38" s="267"/>
      <c r="Q38" s="282"/>
      <c r="R38" s="267" t="e">
        <f t="shared" si="5"/>
        <v>#REF!</v>
      </c>
      <c r="S38" s="297" t="e">
        <f t="shared" si="6"/>
        <v>#REF!</v>
      </c>
      <c r="T38" s="297" t="str">
        <f>T$6</f>
        <v/>
      </c>
      <c r="U38" s="297">
        <f>U$6</f>
        <v>1</v>
      </c>
      <c r="V38" s="297" t="str">
        <f>V$6</f>
        <v/>
      </c>
      <c r="W38" s="297" t="e">
        <f>W30</f>
        <v>#REF!</v>
      </c>
      <c r="X38" s="312" t="e">
        <f>IF(OR(#REF!="",#REF!=""),"",#REF!&amp;IF(#REF!,1,IF(#REF!,2,IF(#REF!,3,IF(#REF!,4,IF(#REF!,5,IF(#REF!,6,IF(#REF!,9,0))))))))</f>
        <v>#REF!</v>
      </c>
      <c r="Y38" s="297" t="e">
        <f>IF(#REF!,1,"")</f>
        <v>#REF!</v>
      </c>
      <c r="Z38" s="297" t="e">
        <f>IF(#REF!=TRUE,1,IF(#REF!,2,IF(#REF!,3,IF(#REF!,4,IF(#REF!,5,IF(#REF!,6,""))))))</f>
        <v>#REF!</v>
      </c>
      <c r="AA38" s="297" t="e">
        <f>ROUND(IF(ISBLANK(#REF!),"",#REF!),0)</f>
        <v>#REF!</v>
      </c>
      <c r="AB38" s="312" t="e">
        <f>ROUND(IF(#REF!="","",IF(AND(#REF!&lt;10.5,#REF!&gt;10),11,#REF!)),0)</f>
        <v>#REF!</v>
      </c>
      <c r="AC38" s="297" t="e">
        <f>ROUND(IF(#REF!="","",#REF!),0)</f>
        <v>#REF!</v>
      </c>
      <c r="AD38" s="297" t="e">
        <f>IF(#REF!="","",#REF!)</f>
        <v>#REF!</v>
      </c>
      <c r="AE38" s="297" t="e">
        <f>IF(#REF!="","",#REF!)</f>
        <v>#REF!</v>
      </c>
      <c r="AF38" s="321"/>
      <c r="AG38" s="297" t="e">
        <f>IF(#REF!,1,IF(#REF!,1,IF(#REF!,1,IF(#REF!,2,IF(#REF!,2,"")))))</f>
        <v>#REF!</v>
      </c>
      <c r="AH38" s="297" t="e">
        <f>IF(#REF!=TRUE,1,IF(#REF!=TRUE,2,IF(#REF!=TRUE,3,IF(#REF!=TRUE,4,IF(#REF!=TRUE,5,"")))))</f>
        <v>#REF!</v>
      </c>
      <c r="AI38" s="297" t="e">
        <f>IF(#REF!,1,IF(#REF!,2,IF(#REF!,3,"")))</f>
        <v>#REF!</v>
      </c>
      <c r="AJ38" s="297" t="e">
        <f>IF(#REF!,1,IF(#REF!,2,IF(#REF!,3,"")))</f>
        <v>#REF!</v>
      </c>
      <c r="AK38" s="297" t="e">
        <f>IF(#REF!,1,IF(#REF!,2,IF(#REF!,3,"")))</f>
        <v>#REF!</v>
      </c>
      <c r="AL38" s="297" t="e">
        <f>IF(#REF!,1,"")</f>
        <v>#REF!</v>
      </c>
      <c r="AM38" s="297" t="e">
        <f>IF(#REF!=0,"",#REF!)</f>
        <v>#REF!</v>
      </c>
      <c r="AN38" s="297" t="e">
        <f>ROUND(IF(#REF!=0,"",#REF!),0)</f>
        <v>#REF!</v>
      </c>
      <c r="AO38" s="324"/>
      <c r="AP38" s="324"/>
      <c r="AQ38" s="297" t="e">
        <f t="shared" si="7"/>
        <v>#REF!</v>
      </c>
    </row>
    <row r="39" spans="1:43" s="211" customFormat="1">
      <c r="A39" s="227">
        <v>34</v>
      </c>
      <c r="B39" s="244">
        <v>9</v>
      </c>
      <c r="C39" s="244" t="e">
        <f>C38</f>
        <v>#REF!</v>
      </c>
      <c r="D39" s="244" t="e">
        <f t="shared" si="0"/>
        <v>#REF!</v>
      </c>
      <c r="E39" s="244" t="e">
        <f t="shared" si="8"/>
        <v>#REF!</v>
      </c>
      <c r="F39" s="244" t="e">
        <f t="shared" si="1"/>
        <v>#REF!</v>
      </c>
      <c r="G39" s="244">
        <v>2</v>
      </c>
      <c r="H39" s="244" t="e">
        <f t="shared" si="2"/>
        <v>#REF!</v>
      </c>
      <c r="I39" s="244" t="e">
        <f>SUM(H$38:H39)*H39</f>
        <v>#REF!</v>
      </c>
      <c r="J39" s="244" t="e">
        <f>SUM(H$38:H$41)</f>
        <v>#REF!</v>
      </c>
      <c r="K39" s="244" t="e">
        <f t="shared" si="3"/>
        <v>#REF!</v>
      </c>
      <c r="L39" s="227" t="e">
        <f t="shared" si="4"/>
        <v>#REF!</v>
      </c>
      <c r="M39" s="227" t="e">
        <f>IF(L39=0,0,SUM(L$6:L39))</f>
        <v>#REF!</v>
      </c>
      <c r="N39" s="267"/>
      <c r="O39" s="267"/>
      <c r="P39" s="267"/>
      <c r="Q39" s="282"/>
      <c r="R39" s="267" t="e">
        <f t="shared" si="5"/>
        <v>#REF!</v>
      </c>
      <c r="S39" s="297" t="e">
        <f t="shared" si="6"/>
        <v>#REF!</v>
      </c>
      <c r="T39" s="297" t="str">
        <f t="shared" ref="T39:AE41" si="25">T38</f>
        <v/>
      </c>
      <c r="U39" s="297">
        <f t="shared" si="25"/>
        <v>1</v>
      </c>
      <c r="V39" s="297" t="str">
        <f t="shared" si="25"/>
        <v/>
      </c>
      <c r="W39" s="297" t="e">
        <f t="shared" si="25"/>
        <v>#REF!</v>
      </c>
      <c r="X39" s="312" t="e">
        <f t="shared" si="25"/>
        <v>#REF!</v>
      </c>
      <c r="Y39" s="297" t="e">
        <f t="shared" si="25"/>
        <v>#REF!</v>
      </c>
      <c r="Z39" s="297" t="e">
        <f t="shared" si="25"/>
        <v>#REF!</v>
      </c>
      <c r="AA39" s="297" t="e">
        <f t="shared" si="25"/>
        <v>#REF!</v>
      </c>
      <c r="AB39" s="297" t="e">
        <f t="shared" si="25"/>
        <v>#REF!</v>
      </c>
      <c r="AC39" s="297" t="e">
        <f t="shared" si="25"/>
        <v>#REF!</v>
      </c>
      <c r="AD39" s="297" t="e">
        <f t="shared" si="25"/>
        <v>#REF!</v>
      </c>
      <c r="AE39" s="297" t="e">
        <f t="shared" si="25"/>
        <v>#REF!</v>
      </c>
      <c r="AF39" s="321"/>
      <c r="AG39" s="297" t="e">
        <f t="shared" ref="AG39:AK41" si="26">AG38</f>
        <v>#REF!</v>
      </c>
      <c r="AH39" s="297" t="e">
        <f t="shared" si="26"/>
        <v>#REF!</v>
      </c>
      <c r="AI39" s="297" t="e">
        <f t="shared" si="26"/>
        <v>#REF!</v>
      </c>
      <c r="AJ39" s="297" t="e">
        <f t="shared" si="26"/>
        <v>#REF!</v>
      </c>
      <c r="AK39" s="297" t="e">
        <f t="shared" si="26"/>
        <v>#REF!</v>
      </c>
      <c r="AL39" s="297" t="e">
        <f>IF(#REF!,2,"")</f>
        <v>#REF!</v>
      </c>
      <c r="AM39" s="297" t="e">
        <f>IF(#REF!=0,"",#REF!)</f>
        <v>#REF!</v>
      </c>
      <c r="AN39" s="297" t="e">
        <f>ROUND(IF(#REF!=0,"",#REF!),0)</f>
        <v>#REF!</v>
      </c>
      <c r="AO39" s="324"/>
      <c r="AP39" s="324"/>
      <c r="AQ39" s="297" t="e">
        <f t="shared" si="7"/>
        <v>#REF!</v>
      </c>
    </row>
    <row r="40" spans="1:43" s="211" customFormat="1">
      <c r="A40" s="227">
        <v>35</v>
      </c>
      <c r="B40" s="244">
        <v>9</v>
      </c>
      <c r="C40" s="244" t="e">
        <f>C39</f>
        <v>#REF!</v>
      </c>
      <c r="D40" s="244" t="e">
        <f t="shared" si="0"/>
        <v>#REF!</v>
      </c>
      <c r="E40" s="244" t="e">
        <f t="shared" si="8"/>
        <v>#REF!</v>
      </c>
      <c r="F40" s="244" t="e">
        <f t="shared" si="1"/>
        <v>#REF!</v>
      </c>
      <c r="G40" s="244">
        <v>3</v>
      </c>
      <c r="H40" s="244" t="e">
        <f t="shared" si="2"/>
        <v>#REF!</v>
      </c>
      <c r="I40" s="244" t="e">
        <f>SUM(H$38:H40)*H40</f>
        <v>#REF!</v>
      </c>
      <c r="J40" s="244" t="e">
        <f>SUM(H$38:H$41)</f>
        <v>#REF!</v>
      </c>
      <c r="K40" s="244" t="e">
        <f t="shared" si="3"/>
        <v>#REF!</v>
      </c>
      <c r="L40" s="227" t="e">
        <f t="shared" si="4"/>
        <v>#REF!</v>
      </c>
      <c r="M40" s="227" t="e">
        <f>IF(L40=0,0,SUM(L$6:L40))</f>
        <v>#REF!</v>
      </c>
      <c r="N40" s="267"/>
      <c r="O40" s="267"/>
      <c r="P40" s="267"/>
      <c r="Q40" s="282"/>
      <c r="R40" s="267" t="e">
        <f t="shared" si="5"/>
        <v>#REF!</v>
      </c>
      <c r="S40" s="297" t="e">
        <f t="shared" si="6"/>
        <v>#REF!</v>
      </c>
      <c r="T40" s="297" t="str">
        <f t="shared" si="25"/>
        <v/>
      </c>
      <c r="U40" s="297">
        <f t="shared" si="25"/>
        <v>1</v>
      </c>
      <c r="V40" s="297" t="str">
        <f t="shared" si="25"/>
        <v/>
      </c>
      <c r="W40" s="297" t="e">
        <f t="shared" si="25"/>
        <v>#REF!</v>
      </c>
      <c r="X40" s="312" t="e">
        <f t="shared" si="25"/>
        <v>#REF!</v>
      </c>
      <c r="Y40" s="297" t="e">
        <f t="shared" si="25"/>
        <v>#REF!</v>
      </c>
      <c r="Z40" s="297" t="e">
        <f t="shared" si="25"/>
        <v>#REF!</v>
      </c>
      <c r="AA40" s="297" t="e">
        <f t="shared" si="25"/>
        <v>#REF!</v>
      </c>
      <c r="AB40" s="297" t="e">
        <f t="shared" si="25"/>
        <v>#REF!</v>
      </c>
      <c r="AC40" s="297" t="e">
        <f t="shared" si="25"/>
        <v>#REF!</v>
      </c>
      <c r="AD40" s="297" t="e">
        <f t="shared" si="25"/>
        <v>#REF!</v>
      </c>
      <c r="AE40" s="297" t="e">
        <f t="shared" si="25"/>
        <v>#REF!</v>
      </c>
      <c r="AF40" s="321"/>
      <c r="AG40" s="297" t="e">
        <f t="shared" si="26"/>
        <v>#REF!</v>
      </c>
      <c r="AH40" s="297" t="e">
        <f t="shared" si="26"/>
        <v>#REF!</v>
      </c>
      <c r="AI40" s="297" t="e">
        <f t="shared" si="26"/>
        <v>#REF!</v>
      </c>
      <c r="AJ40" s="297" t="e">
        <f t="shared" si="26"/>
        <v>#REF!</v>
      </c>
      <c r="AK40" s="297" t="e">
        <f t="shared" si="26"/>
        <v>#REF!</v>
      </c>
      <c r="AL40" s="297" t="e">
        <f>IF(#REF!,3,"")</f>
        <v>#REF!</v>
      </c>
      <c r="AM40" s="297" t="e">
        <f>IF(#REF!=0,"",#REF!)</f>
        <v>#REF!</v>
      </c>
      <c r="AN40" s="297" t="e">
        <f>ROUND(IF(#REF!=0,"",#REF!),0)</f>
        <v>#REF!</v>
      </c>
      <c r="AO40" s="324"/>
      <c r="AP40" s="324"/>
      <c r="AQ40" s="297" t="e">
        <f t="shared" si="7"/>
        <v>#REF!</v>
      </c>
    </row>
    <row r="41" spans="1:43" s="211" customFormat="1">
      <c r="A41" s="227">
        <v>36</v>
      </c>
      <c r="B41" s="244">
        <v>9</v>
      </c>
      <c r="C41" s="244" t="e">
        <f>C40</f>
        <v>#REF!</v>
      </c>
      <c r="D41" s="244" t="e">
        <f t="shared" si="0"/>
        <v>#REF!</v>
      </c>
      <c r="E41" s="244" t="e">
        <f t="shared" si="8"/>
        <v>#REF!</v>
      </c>
      <c r="F41" s="244" t="e">
        <f t="shared" si="1"/>
        <v>#REF!</v>
      </c>
      <c r="G41" s="244">
        <v>4</v>
      </c>
      <c r="H41" s="244" t="e">
        <f t="shared" si="2"/>
        <v>#REF!</v>
      </c>
      <c r="I41" s="244" t="e">
        <f>SUM(H$38:H41)*H41</f>
        <v>#REF!</v>
      </c>
      <c r="J41" s="244" t="e">
        <f>SUM(H$38:H$41)</f>
        <v>#REF!</v>
      </c>
      <c r="K41" s="244" t="e">
        <f t="shared" si="3"/>
        <v>#REF!</v>
      </c>
      <c r="L41" s="227" t="e">
        <f t="shared" si="4"/>
        <v>#REF!</v>
      </c>
      <c r="M41" s="227" t="e">
        <f>IF(L41=0,0,SUM(L$6:L41))</f>
        <v>#REF!</v>
      </c>
      <c r="N41" s="267"/>
      <c r="O41" s="267"/>
      <c r="P41" s="267"/>
      <c r="Q41" s="282"/>
      <c r="R41" s="267" t="e">
        <f t="shared" si="5"/>
        <v>#REF!</v>
      </c>
      <c r="S41" s="297" t="e">
        <f t="shared" si="6"/>
        <v>#REF!</v>
      </c>
      <c r="T41" s="297" t="str">
        <f t="shared" si="25"/>
        <v/>
      </c>
      <c r="U41" s="297">
        <f t="shared" si="25"/>
        <v>1</v>
      </c>
      <c r="V41" s="297" t="str">
        <f t="shared" si="25"/>
        <v/>
      </c>
      <c r="W41" s="297" t="e">
        <f t="shared" si="25"/>
        <v>#REF!</v>
      </c>
      <c r="X41" s="312" t="e">
        <f t="shared" si="25"/>
        <v>#REF!</v>
      </c>
      <c r="Y41" s="297" t="e">
        <f t="shared" si="25"/>
        <v>#REF!</v>
      </c>
      <c r="Z41" s="297" t="e">
        <f t="shared" si="25"/>
        <v>#REF!</v>
      </c>
      <c r="AA41" s="297" t="e">
        <f t="shared" si="25"/>
        <v>#REF!</v>
      </c>
      <c r="AB41" s="297" t="e">
        <f t="shared" si="25"/>
        <v>#REF!</v>
      </c>
      <c r="AC41" s="297" t="e">
        <f t="shared" si="25"/>
        <v>#REF!</v>
      </c>
      <c r="AD41" s="297" t="e">
        <f t="shared" si="25"/>
        <v>#REF!</v>
      </c>
      <c r="AE41" s="297" t="e">
        <f t="shared" si="25"/>
        <v>#REF!</v>
      </c>
      <c r="AF41" s="321"/>
      <c r="AG41" s="297" t="e">
        <f t="shared" si="26"/>
        <v>#REF!</v>
      </c>
      <c r="AH41" s="297" t="e">
        <f t="shared" si="26"/>
        <v>#REF!</v>
      </c>
      <c r="AI41" s="297" t="e">
        <f t="shared" si="26"/>
        <v>#REF!</v>
      </c>
      <c r="AJ41" s="297" t="e">
        <f t="shared" si="26"/>
        <v>#REF!</v>
      </c>
      <c r="AK41" s="297" t="e">
        <f t="shared" si="26"/>
        <v>#REF!</v>
      </c>
      <c r="AL41" s="297" t="e">
        <f>IF(#REF!,4,"")</f>
        <v>#REF!</v>
      </c>
      <c r="AM41" s="297" t="e">
        <f>IF(#REF!=0,"",#REF!)</f>
        <v>#REF!</v>
      </c>
      <c r="AN41" s="297" t="e">
        <f>ROUND(IF(#REF!=0,"",#REF!),0)</f>
        <v>#REF!</v>
      </c>
      <c r="AO41" s="324"/>
      <c r="AP41" s="324"/>
      <c r="AQ41" s="297" t="e">
        <f t="shared" si="7"/>
        <v>#REF!</v>
      </c>
    </row>
    <row r="42" spans="1:43" s="212" customFormat="1">
      <c r="A42" s="228">
        <v>37</v>
      </c>
      <c r="B42" s="245">
        <v>10</v>
      </c>
      <c r="C42" s="245" t="e">
        <f>IF(#REF!="","",#REF!)</f>
        <v>#REF!</v>
      </c>
      <c r="D42" s="245" t="e">
        <f t="shared" si="0"/>
        <v>#REF!</v>
      </c>
      <c r="E42" s="245" t="e">
        <f t="shared" si="8"/>
        <v>#REF!</v>
      </c>
      <c r="F42" s="245" t="e">
        <f t="shared" si="1"/>
        <v>#REF!</v>
      </c>
      <c r="G42" s="245">
        <v>1</v>
      </c>
      <c r="H42" s="245" t="e">
        <f t="shared" si="2"/>
        <v>#REF!</v>
      </c>
      <c r="I42" s="245" t="e">
        <f>SUM(H$42:H42)*H42</f>
        <v>#REF!</v>
      </c>
      <c r="J42" s="245" t="e">
        <f>SUM(H42:H45)</f>
        <v>#REF!</v>
      </c>
      <c r="K42" s="245" t="e">
        <f t="shared" si="3"/>
        <v>#REF!</v>
      </c>
      <c r="L42" s="228" t="e">
        <f t="shared" si="4"/>
        <v>#REF!</v>
      </c>
      <c r="M42" s="228" t="e">
        <f>IF(L42=0,0,SUM(L$6:L42))</f>
        <v>#REF!</v>
      </c>
      <c r="N42" s="268"/>
      <c r="O42" s="268"/>
      <c r="P42" s="268"/>
      <c r="Q42" s="283"/>
      <c r="R42" s="268" t="e">
        <f t="shared" ref="R42:R65" si="27">IF(F42=0,"",IF(C42&gt;9,9,C42))</f>
        <v>#REF!</v>
      </c>
      <c r="S42" s="298" t="e">
        <f t="shared" si="6"/>
        <v>#REF!</v>
      </c>
      <c r="T42" s="298" t="str">
        <f>T$6</f>
        <v/>
      </c>
      <c r="U42" s="298">
        <f>U$6</f>
        <v>1</v>
      </c>
      <c r="V42" s="298" t="str">
        <f>V$6</f>
        <v/>
      </c>
      <c r="W42" s="298" t="e">
        <f>IF(#REF!=TRUE,1,IF(#REF!=TRUE,2,IF(#REF!=TRUE,3,IF(#REF!=TRUE,4,""))))</f>
        <v>#REF!</v>
      </c>
      <c r="X42" s="313" t="e">
        <f>IF(OR(#REF!="",#REF!=""),"",#REF!&amp;IF(#REF!,1,IF(#REF!,2,IF(#REF!,3,IF(#REF!,4,IF(#REF!,5,IF(#REF!,6,IF(#REF!,9,0))))))))</f>
        <v>#REF!</v>
      </c>
      <c r="Y42" s="298" t="e">
        <f>IF(#REF!,1,"")</f>
        <v>#REF!</v>
      </c>
      <c r="Z42" s="298" t="e">
        <f>IF(#REF!=TRUE,1,IF(#REF!,2,IF(#REF!,3,IF(#REF!,4,IF(#REF!,5,IF(#REF!,6,""))))))</f>
        <v>#REF!</v>
      </c>
      <c r="AA42" s="298" t="e">
        <f>ROUND(IF(ISBLANK(#REF!),"",#REF!),0)</f>
        <v>#REF!</v>
      </c>
      <c r="AB42" s="313" t="e">
        <f>ROUND(IF(#REF!="","",IF(AND(#REF!&lt;10.5,#REF!&gt;10),11,#REF!)),0)</f>
        <v>#REF!</v>
      </c>
      <c r="AC42" s="298" t="e">
        <f>ROUND(IF(#REF!="","",#REF!),0)</f>
        <v>#REF!</v>
      </c>
      <c r="AD42" s="298" t="e">
        <f>IF(#REF!="","",#REF!)</f>
        <v>#REF!</v>
      </c>
      <c r="AE42" s="298" t="e">
        <f>IF(#REF!="","",#REF!)</f>
        <v>#REF!</v>
      </c>
      <c r="AF42" s="321"/>
      <c r="AG42" s="298" t="e">
        <f>IF(#REF!,1,IF(#REF!,1,IF(#REF!,1,IF(#REF!,2,IF(#REF!,2,"")))))</f>
        <v>#REF!</v>
      </c>
      <c r="AH42" s="298" t="e">
        <f>IF(#REF!=TRUE,1,IF(#REF!=TRUE,2,IF(#REF!=TRUE,3,IF(#REF!=TRUE,4,IF(#REF!=TRUE,5,"")))))</f>
        <v>#REF!</v>
      </c>
      <c r="AI42" s="298" t="e">
        <f>IF(#REF!,1,IF(#REF!,2,IF(#REF!,3,"")))</f>
        <v>#REF!</v>
      </c>
      <c r="AJ42" s="298" t="e">
        <f>IF(#REF!,1,IF(#REF!,2,IF(#REF!,3,"")))</f>
        <v>#REF!</v>
      </c>
      <c r="AK42" s="298" t="e">
        <f>IF(#REF!,1,IF(#REF!,2,IF(#REF!,3,"")))</f>
        <v>#REF!</v>
      </c>
      <c r="AL42" s="298" t="e">
        <f>IF(#REF!,1,"")</f>
        <v>#REF!</v>
      </c>
      <c r="AM42" s="298" t="e">
        <f>IF(#REF!=0,"",#REF!)</f>
        <v>#REF!</v>
      </c>
      <c r="AN42" s="298" t="e">
        <f>ROUND(IF(#REF!=0,"",#REF!),0)</f>
        <v>#REF!</v>
      </c>
      <c r="AO42" s="324"/>
      <c r="AP42" s="324"/>
      <c r="AQ42" s="298" t="e">
        <f t="shared" si="7"/>
        <v>#REF!</v>
      </c>
    </row>
    <row r="43" spans="1:43" s="212" customFormat="1">
      <c r="A43" s="228">
        <v>38</v>
      </c>
      <c r="B43" s="245">
        <v>10</v>
      </c>
      <c r="C43" s="245" t="e">
        <f>C42</f>
        <v>#REF!</v>
      </c>
      <c r="D43" s="245" t="e">
        <f t="shared" si="0"/>
        <v>#REF!</v>
      </c>
      <c r="E43" s="245" t="e">
        <f t="shared" si="8"/>
        <v>#REF!</v>
      </c>
      <c r="F43" s="245" t="e">
        <f t="shared" si="1"/>
        <v>#REF!</v>
      </c>
      <c r="G43" s="245">
        <v>2</v>
      </c>
      <c r="H43" s="245" t="e">
        <f t="shared" si="2"/>
        <v>#REF!</v>
      </c>
      <c r="I43" s="245" t="e">
        <f>SUM(H$42:H43)*H43</f>
        <v>#REF!</v>
      </c>
      <c r="J43" s="245" t="e">
        <f>SUM(H42:H45)</f>
        <v>#REF!</v>
      </c>
      <c r="K43" s="245" t="e">
        <f t="shared" si="3"/>
        <v>#REF!</v>
      </c>
      <c r="L43" s="228" t="e">
        <f t="shared" si="4"/>
        <v>#REF!</v>
      </c>
      <c r="M43" s="228" t="e">
        <f>IF(L43=0,0,SUM(L$6:L43))</f>
        <v>#REF!</v>
      </c>
      <c r="N43" s="268"/>
      <c r="O43" s="268"/>
      <c r="P43" s="268"/>
      <c r="Q43" s="283"/>
      <c r="R43" s="268" t="e">
        <f t="shared" si="27"/>
        <v>#REF!</v>
      </c>
      <c r="S43" s="298" t="e">
        <f t="shared" si="6"/>
        <v>#REF!</v>
      </c>
      <c r="T43" s="298" t="str">
        <f t="shared" ref="T43:AE45" si="28">T42</f>
        <v/>
      </c>
      <c r="U43" s="298">
        <f t="shared" si="28"/>
        <v>1</v>
      </c>
      <c r="V43" s="298" t="str">
        <f t="shared" si="28"/>
        <v/>
      </c>
      <c r="W43" s="298" t="e">
        <f t="shared" si="28"/>
        <v>#REF!</v>
      </c>
      <c r="X43" s="313" t="e">
        <f t="shared" si="28"/>
        <v>#REF!</v>
      </c>
      <c r="Y43" s="313" t="e">
        <f t="shared" si="28"/>
        <v>#REF!</v>
      </c>
      <c r="Z43" s="313" t="e">
        <f t="shared" si="28"/>
        <v>#REF!</v>
      </c>
      <c r="AA43" s="313" t="e">
        <f t="shared" si="28"/>
        <v>#REF!</v>
      </c>
      <c r="AB43" s="313" t="e">
        <f t="shared" si="28"/>
        <v>#REF!</v>
      </c>
      <c r="AC43" s="313" t="e">
        <f t="shared" si="28"/>
        <v>#REF!</v>
      </c>
      <c r="AD43" s="313" t="e">
        <f t="shared" si="28"/>
        <v>#REF!</v>
      </c>
      <c r="AE43" s="313" t="e">
        <f t="shared" si="28"/>
        <v>#REF!</v>
      </c>
      <c r="AF43" s="321"/>
      <c r="AG43" s="313" t="e">
        <f t="shared" ref="AG43:AK45" si="29">AG42</f>
        <v>#REF!</v>
      </c>
      <c r="AH43" s="313" t="e">
        <f t="shared" si="29"/>
        <v>#REF!</v>
      </c>
      <c r="AI43" s="313" t="e">
        <f t="shared" si="29"/>
        <v>#REF!</v>
      </c>
      <c r="AJ43" s="313" t="e">
        <f t="shared" si="29"/>
        <v>#REF!</v>
      </c>
      <c r="AK43" s="313" t="e">
        <f t="shared" si="29"/>
        <v>#REF!</v>
      </c>
      <c r="AL43" s="298" t="e">
        <f>IF(#REF!,2,"")</f>
        <v>#REF!</v>
      </c>
      <c r="AM43" s="298" t="e">
        <f>IF(#REF!=0,"",#REF!)</f>
        <v>#REF!</v>
      </c>
      <c r="AN43" s="298" t="e">
        <f>ROUND(IF(#REF!=0,"",#REF!),0)</f>
        <v>#REF!</v>
      </c>
      <c r="AO43" s="324"/>
      <c r="AP43" s="324"/>
      <c r="AQ43" s="298" t="e">
        <f t="shared" si="7"/>
        <v>#REF!</v>
      </c>
    </row>
    <row r="44" spans="1:43" s="212" customFormat="1">
      <c r="A44" s="228">
        <v>39</v>
      </c>
      <c r="B44" s="245">
        <v>10</v>
      </c>
      <c r="C44" s="245" t="e">
        <f>C43</f>
        <v>#REF!</v>
      </c>
      <c r="D44" s="245" t="e">
        <f t="shared" si="0"/>
        <v>#REF!</v>
      </c>
      <c r="E44" s="245" t="e">
        <f t="shared" si="8"/>
        <v>#REF!</v>
      </c>
      <c r="F44" s="245" t="e">
        <f t="shared" si="1"/>
        <v>#REF!</v>
      </c>
      <c r="G44" s="245">
        <v>3</v>
      </c>
      <c r="H44" s="245" t="e">
        <f t="shared" si="2"/>
        <v>#REF!</v>
      </c>
      <c r="I44" s="245" t="e">
        <f>SUM(H$42:H44)*H44</f>
        <v>#REF!</v>
      </c>
      <c r="J44" s="245" t="e">
        <f>SUM(H$42:H$45)</f>
        <v>#REF!</v>
      </c>
      <c r="K44" s="245" t="e">
        <f t="shared" si="3"/>
        <v>#REF!</v>
      </c>
      <c r="L44" s="228" t="e">
        <f t="shared" si="4"/>
        <v>#REF!</v>
      </c>
      <c r="M44" s="228" t="e">
        <f>IF(L44=0,0,SUM(L$6:L44))</f>
        <v>#REF!</v>
      </c>
      <c r="N44" s="268"/>
      <c r="O44" s="268"/>
      <c r="P44" s="268"/>
      <c r="Q44" s="283"/>
      <c r="R44" s="268" t="e">
        <f t="shared" si="27"/>
        <v>#REF!</v>
      </c>
      <c r="S44" s="298" t="e">
        <f t="shared" si="6"/>
        <v>#REF!</v>
      </c>
      <c r="T44" s="298" t="str">
        <f t="shared" si="28"/>
        <v/>
      </c>
      <c r="U44" s="298">
        <f t="shared" si="28"/>
        <v>1</v>
      </c>
      <c r="V44" s="298" t="str">
        <f t="shared" si="28"/>
        <v/>
      </c>
      <c r="W44" s="298" t="e">
        <f t="shared" si="28"/>
        <v>#REF!</v>
      </c>
      <c r="X44" s="313" t="e">
        <f t="shared" si="28"/>
        <v>#REF!</v>
      </c>
      <c r="Y44" s="313" t="e">
        <f t="shared" si="28"/>
        <v>#REF!</v>
      </c>
      <c r="Z44" s="313" t="e">
        <f t="shared" si="28"/>
        <v>#REF!</v>
      </c>
      <c r="AA44" s="313" t="e">
        <f t="shared" si="28"/>
        <v>#REF!</v>
      </c>
      <c r="AB44" s="313" t="e">
        <f t="shared" si="28"/>
        <v>#REF!</v>
      </c>
      <c r="AC44" s="313" t="e">
        <f t="shared" si="28"/>
        <v>#REF!</v>
      </c>
      <c r="AD44" s="313" t="e">
        <f t="shared" si="28"/>
        <v>#REF!</v>
      </c>
      <c r="AE44" s="313" t="e">
        <f t="shared" si="28"/>
        <v>#REF!</v>
      </c>
      <c r="AF44" s="321"/>
      <c r="AG44" s="313" t="e">
        <f t="shared" si="29"/>
        <v>#REF!</v>
      </c>
      <c r="AH44" s="313" t="e">
        <f t="shared" si="29"/>
        <v>#REF!</v>
      </c>
      <c r="AI44" s="313" t="e">
        <f t="shared" si="29"/>
        <v>#REF!</v>
      </c>
      <c r="AJ44" s="313" t="e">
        <f t="shared" si="29"/>
        <v>#REF!</v>
      </c>
      <c r="AK44" s="313" t="e">
        <f t="shared" si="29"/>
        <v>#REF!</v>
      </c>
      <c r="AL44" s="298" t="e">
        <f>IF(#REF!,3,"")</f>
        <v>#REF!</v>
      </c>
      <c r="AM44" s="298" t="e">
        <f>IF(#REF!=0,"",#REF!)</f>
        <v>#REF!</v>
      </c>
      <c r="AN44" s="298" t="e">
        <f>ROUND(IF(#REF!=0,"",#REF!),0)</f>
        <v>#REF!</v>
      </c>
      <c r="AO44" s="324"/>
      <c r="AP44" s="324"/>
      <c r="AQ44" s="298" t="e">
        <f t="shared" si="7"/>
        <v>#REF!</v>
      </c>
    </row>
    <row r="45" spans="1:43" s="212" customFormat="1">
      <c r="A45" s="228">
        <v>40</v>
      </c>
      <c r="B45" s="245">
        <v>10</v>
      </c>
      <c r="C45" s="245" t="e">
        <f>C44</f>
        <v>#REF!</v>
      </c>
      <c r="D45" s="245" t="e">
        <f t="shared" si="0"/>
        <v>#REF!</v>
      </c>
      <c r="E45" s="245" t="e">
        <f t="shared" si="8"/>
        <v>#REF!</v>
      </c>
      <c r="F45" s="245" t="e">
        <f t="shared" si="1"/>
        <v>#REF!</v>
      </c>
      <c r="G45" s="245">
        <v>4</v>
      </c>
      <c r="H45" s="245" t="e">
        <f t="shared" si="2"/>
        <v>#REF!</v>
      </c>
      <c r="I45" s="245" t="e">
        <f>SUM(H$42:H45)*H45</f>
        <v>#REF!</v>
      </c>
      <c r="J45" s="245" t="e">
        <f>SUM(H$42:H$45)</f>
        <v>#REF!</v>
      </c>
      <c r="K45" s="245" t="e">
        <f t="shared" si="3"/>
        <v>#REF!</v>
      </c>
      <c r="L45" s="228" t="e">
        <f t="shared" si="4"/>
        <v>#REF!</v>
      </c>
      <c r="M45" s="228" t="e">
        <f>IF(L45=0,0,SUM(L$6:L45))</f>
        <v>#REF!</v>
      </c>
      <c r="N45" s="268"/>
      <c r="O45" s="268"/>
      <c r="P45" s="268"/>
      <c r="Q45" s="283"/>
      <c r="R45" s="268" t="e">
        <f t="shared" si="27"/>
        <v>#REF!</v>
      </c>
      <c r="S45" s="298" t="e">
        <f t="shared" si="6"/>
        <v>#REF!</v>
      </c>
      <c r="T45" s="298" t="str">
        <f t="shared" si="28"/>
        <v/>
      </c>
      <c r="U45" s="298">
        <f t="shared" si="28"/>
        <v>1</v>
      </c>
      <c r="V45" s="298" t="str">
        <f t="shared" si="28"/>
        <v/>
      </c>
      <c r="W45" s="298" t="e">
        <f t="shared" si="28"/>
        <v>#REF!</v>
      </c>
      <c r="X45" s="313" t="e">
        <f t="shared" si="28"/>
        <v>#REF!</v>
      </c>
      <c r="Y45" s="313" t="e">
        <f t="shared" si="28"/>
        <v>#REF!</v>
      </c>
      <c r="Z45" s="313" t="e">
        <f t="shared" si="28"/>
        <v>#REF!</v>
      </c>
      <c r="AA45" s="313" t="e">
        <f t="shared" si="28"/>
        <v>#REF!</v>
      </c>
      <c r="AB45" s="313" t="e">
        <f t="shared" si="28"/>
        <v>#REF!</v>
      </c>
      <c r="AC45" s="313" t="e">
        <f t="shared" si="28"/>
        <v>#REF!</v>
      </c>
      <c r="AD45" s="313" t="e">
        <f t="shared" si="28"/>
        <v>#REF!</v>
      </c>
      <c r="AE45" s="313" t="e">
        <f t="shared" si="28"/>
        <v>#REF!</v>
      </c>
      <c r="AF45" s="321"/>
      <c r="AG45" s="313" t="e">
        <f t="shared" si="29"/>
        <v>#REF!</v>
      </c>
      <c r="AH45" s="313" t="e">
        <f t="shared" si="29"/>
        <v>#REF!</v>
      </c>
      <c r="AI45" s="313" t="e">
        <f t="shared" si="29"/>
        <v>#REF!</v>
      </c>
      <c r="AJ45" s="313" t="e">
        <f t="shared" si="29"/>
        <v>#REF!</v>
      </c>
      <c r="AK45" s="313" t="e">
        <f t="shared" si="29"/>
        <v>#REF!</v>
      </c>
      <c r="AL45" s="298" t="e">
        <f>IF(#REF!,4,"")</f>
        <v>#REF!</v>
      </c>
      <c r="AM45" s="298" t="e">
        <f>IF(#REF!=0,"",#REF!)</f>
        <v>#REF!</v>
      </c>
      <c r="AN45" s="298" t="e">
        <f>ROUND(IF(#REF!=0,"",#REF!),0)</f>
        <v>#REF!</v>
      </c>
      <c r="AO45" s="324"/>
      <c r="AP45" s="324"/>
      <c r="AQ45" s="298" t="e">
        <f t="shared" si="7"/>
        <v>#REF!</v>
      </c>
    </row>
    <row r="46" spans="1:43" s="213" customFormat="1">
      <c r="A46" s="229">
        <v>41</v>
      </c>
      <c r="B46" s="246">
        <v>11</v>
      </c>
      <c r="C46" s="246" t="e">
        <f>IF(#REF!="","",#REF!)</f>
        <v>#REF!</v>
      </c>
      <c r="D46" s="246" t="e">
        <f t="shared" si="0"/>
        <v>#REF!</v>
      </c>
      <c r="E46" s="246" t="e">
        <f t="shared" si="8"/>
        <v>#REF!</v>
      </c>
      <c r="F46" s="246" t="e">
        <f t="shared" si="1"/>
        <v>#REF!</v>
      </c>
      <c r="G46" s="246">
        <v>1</v>
      </c>
      <c r="H46" s="246" t="e">
        <f t="shared" si="2"/>
        <v>#REF!</v>
      </c>
      <c r="I46" s="246" t="e">
        <f>SUM(H$46:H46)*H46</f>
        <v>#REF!</v>
      </c>
      <c r="J46" s="246" t="e">
        <f>SUM(H46:H49)</f>
        <v>#REF!</v>
      </c>
      <c r="K46" s="246" t="e">
        <f t="shared" si="3"/>
        <v>#REF!</v>
      </c>
      <c r="L46" s="229" t="e">
        <f t="shared" si="4"/>
        <v>#REF!</v>
      </c>
      <c r="M46" s="229" t="e">
        <f>IF(L46=0,0,SUM(L$6:L46))</f>
        <v>#REF!</v>
      </c>
      <c r="N46" s="269"/>
      <c r="O46" s="269"/>
      <c r="P46" s="269"/>
      <c r="Q46" s="284"/>
      <c r="R46" s="269" t="e">
        <f t="shared" si="27"/>
        <v>#REF!</v>
      </c>
      <c r="S46" s="299" t="e">
        <f t="shared" si="6"/>
        <v>#REF!</v>
      </c>
      <c r="T46" s="299" t="str">
        <f>T$6</f>
        <v/>
      </c>
      <c r="U46" s="299">
        <f>U$6</f>
        <v>1</v>
      </c>
      <c r="V46" s="299" t="str">
        <f>V$6</f>
        <v/>
      </c>
      <c r="W46" s="299" t="e">
        <f>W42</f>
        <v>#REF!</v>
      </c>
      <c r="X46" s="314" t="e">
        <f>IF(OR(#REF!="",#REF!=""),"",#REF!&amp;IF(#REF!,1,IF(#REF!,2,IF(#REF!,3,IF(#REF!,4,IF(#REF!,5,IF(#REF!,6,IF(#REF!,9,0))))))))</f>
        <v>#REF!</v>
      </c>
      <c r="Y46" s="299" t="e">
        <f>IF(#REF!,1,"")</f>
        <v>#REF!</v>
      </c>
      <c r="Z46" s="299" t="e">
        <f>IF(#REF!=TRUE,1,IF(#REF!,2,IF(#REF!,3,IF(#REF!,4,IF(#REF!,5,IF(#REF!,6,""))))))</f>
        <v>#REF!</v>
      </c>
      <c r="AA46" s="299" t="e">
        <f>ROUND(IF(ISBLANK(#REF!),"",#REF!),0)</f>
        <v>#REF!</v>
      </c>
      <c r="AB46" s="314" t="e">
        <f>ROUND(IF(#REF!="","",IF(AND(#REF!&lt;10.5,#REF!&gt;10),11,#REF!)),0)</f>
        <v>#REF!</v>
      </c>
      <c r="AC46" s="299" t="e">
        <f>ROUND(IF(#REF!="","",#REF!),0)</f>
        <v>#REF!</v>
      </c>
      <c r="AD46" s="299" t="e">
        <f>IF(#REF!="","",#REF!)</f>
        <v>#REF!</v>
      </c>
      <c r="AE46" s="299" t="e">
        <f>IF(#REF!="","",#REF!)</f>
        <v>#REF!</v>
      </c>
      <c r="AF46" s="321"/>
      <c r="AG46" s="299" t="e">
        <f>IF(#REF!,1,IF(#REF!,1,IF(#REF!,1,IF(#REF!,2,IF(#REF!,2,"")))))</f>
        <v>#REF!</v>
      </c>
      <c r="AH46" s="299" t="e">
        <f>IF(#REF!=TRUE,1,IF(#REF!=TRUE,2,IF(#REF!=TRUE,3,IF(#REF!=TRUE,4,IF(#REF!=TRUE,5,"")))))</f>
        <v>#REF!</v>
      </c>
      <c r="AI46" s="299" t="e">
        <f>IF(#REF!,1,IF(#REF!,2,IF(#REF!,3,"")))</f>
        <v>#REF!</v>
      </c>
      <c r="AJ46" s="299" t="e">
        <f>IF(#REF!,1,IF(#REF!,2,IF(#REF!,3,"")))</f>
        <v>#REF!</v>
      </c>
      <c r="AK46" s="299" t="e">
        <f>IF(#REF!,1,IF(#REF!,2,IF(#REF!,3,"")))</f>
        <v>#REF!</v>
      </c>
      <c r="AL46" s="299" t="e">
        <f>IF(#REF!,1,"")</f>
        <v>#REF!</v>
      </c>
      <c r="AM46" s="299" t="e">
        <f>IF(#REF!=0,"",#REF!)</f>
        <v>#REF!</v>
      </c>
      <c r="AN46" s="299" t="e">
        <f>ROUND(IF(#REF!=0,"",#REF!),0)</f>
        <v>#REF!</v>
      </c>
      <c r="AO46" s="324"/>
      <c r="AP46" s="324"/>
      <c r="AQ46" s="299" t="e">
        <f t="shared" si="7"/>
        <v>#REF!</v>
      </c>
    </row>
    <row r="47" spans="1:43" s="213" customFormat="1">
      <c r="A47" s="229">
        <v>42</v>
      </c>
      <c r="B47" s="246">
        <v>11</v>
      </c>
      <c r="C47" s="246" t="e">
        <f>C46</f>
        <v>#REF!</v>
      </c>
      <c r="D47" s="246" t="e">
        <f t="shared" si="0"/>
        <v>#REF!</v>
      </c>
      <c r="E47" s="246" t="e">
        <f t="shared" si="8"/>
        <v>#REF!</v>
      </c>
      <c r="F47" s="246" t="e">
        <f t="shared" si="1"/>
        <v>#REF!</v>
      </c>
      <c r="G47" s="246">
        <v>2</v>
      </c>
      <c r="H47" s="246" t="e">
        <f t="shared" si="2"/>
        <v>#REF!</v>
      </c>
      <c r="I47" s="246" t="e">
        <f>SUM(H$46:H47)*H47</f>
        <v>#REF!</v>
      </c>
      <c r="J47" s="246" t="e">
        <f>SUM(H46:H49)</f>
        <v>#REF!</v>
      </c>
      <c r="K47" s="246" t="e">
        <f t="shared" si="3"/>
        <v>#REF!</v>
      </c>
      <c r="L47" s="229" t="e">
        <f t="shared" si="4"/>
        <v>#REF!</v>
      </c>
      <c r="M47" s="229" t="e">
        <f>IF(L47=0,0,SUM(L$6:L47))</f>
        <v>#REF!</v>
      </c>
      <c r="N47" s="269"/>
      <c r="O47" s="269"/>
      <c r="P47" s="269"/>
      <c r="Q47" s="284"/>
      <c r="R47" s="269" t="e">
        <f t="shared" si="27"/>
        <v>#REF!</v>
      </c>
      <c r="S47" s="299" t="e">
        <f t="shared" si="6"/>
        <v>#REF!</v>
      </c>
      <c r="T47" s="299" t="str">
        <f t="shared" ref="T47:AE49" si="30">T46</f>
        <v/>
      </c>
      <c r="U47" s="299">
        <f t="shared" si="30"/>
        <v>1</v>
      </c>
      <c r="V47" s="299" t="str">
        <f t="shared" si="30"/>
        <v/>
      </c>
      <c r="W47" s="299" t="e">
        <f t="shared" si="30"/>
        <v>#REF!</v>
      </c>
      <c r="X47" s="314" t="e">
        <f t="shared" si="30"/>
        <v>#REF!</v>
      </c>
      <c r="Y47" s="314" t="e">
        <f t="shared" si="30"/>
        <v>#REF!</v>
      </c>
      <c r="Z47" s="314" t="e">
        <f t="shared" si="30"/>
        <v>#REF!</v>
      </c>
      <c r="AA47" s="314" t="e">
        <f t="shared" si="30"/>
        <v>#REF!</v>
      </c>
      <c r="AB47" s="314" t="e">
        <f t="shared" si="30"/>
        <v>#REF!</v>
      </c>
      <c r="AC47" s="314" t="e">
        <f t="shared" si="30"/>
        <v>#REF!</v>
      </c>
      <c r="AD47" s="314" t="e">
        <f t="shared" si="30"/>
        <v>#REF!</v>
      </c>
      <c r="AE47" s="314" t="e">
        <f t="shared" si="30"/>
        <v>#REF!</v>
      </c>
      <c r="AF47" s="321"/>
      <c r="AG47" s="314" t="e">
        <f t="shared" ref="AG47:AK49" si="31">AG46</f>
        <v>#REF!</v>
      </c>
      <c r="AH47" s="314" t="e">
        <f t="shared" si="31"/>
        <v>#REF!</v>
      </c>
      <c r="AI47" s="314" t="e">
        <f t="shared" si="31"/>
        <v>#REF!</v>
      </c>
      <c r="AJ47" s="314" t="e">
        <f t="shared" si="31"/>
        <v>#REF!</v>
      </c>
      <c r="AK47" s="314" t="e">
        <f t="shared" si="31"/>
        <v>#REF!</v>
      </c>
      <c r="AL47" s="299" t="e">
        <f>IF(#REF!,2,"")</f>
        <v>#REF!</v>
      </c>
      <c r="AM47" s="299" t="e">
        <f>IF(#REF!=0,"",#REF!)</f>
        <v>#REF!</v>
      </c>
      <c r="AN47" s="299" t="e">
        <f>ROUND(IF(#REF!=0,"",#REF!),0)</f>
        <v>#REF!</v>
      </c>
      <c r="AO47" s="324"/>
      <c r="AP47" s="324"/>
      <c r="AQ47" s="299" t="e">
        <f t="shared" si="7"/>
        <v>#REF!</v>
      </c>
    </row>
    <row r="48" spans="1:43" s="213" customFormat="1">
      <c r="A48" s="229">
        <v>43</v>
      </c>
      <c r="B48" s="246">
        <v>11</v>
      </c>
      <c r="C48" s="246" t="e">
        <f>C47</f>
        <v>#REF!</v>
      </c>
      <c r="D48" s="246" t="e">
        <f t="shared" si="0"/>
        <v>#REF!</v>
      </c>
      <c r="E48" s="246" t="e">
        <f t="shared" si="8"/>
        <v>#REF!</v>
      </c>
      <c r="F48" s="246" t="e">
        <f t="shared" si="1"/>
        <v>#REF!</v>
      </c>
      <c r="G48" s="246">
        <v>3</v>
      </c>
      <c r="H48" s="246" t="e">
        <f t="shared" si="2"/>
        <v>#REF!</v>
      </c>
      <c r="I48" s="246" t="e">
        <f>SUM(H$46:H48)*H48</f>
        <v>#REF!</v>
      </c>
      <c r="J48" s="246" t="e">
        <f>SUM(H$46:H$49)</f>
        <v>#REF!</v>
      </c>
      <c r="K48" s="246" t="e">
        <f t="shared" si="3"/>
        <v>#REF!</v>
      </c>
      <c r="L48" s="229" t="e">
        <f t="shared" si="4"/>
        <v>#REF!</v>
      </c>
      <c r="M48" s="229" t="e">
        <f>IF(L48=0,0,SUM(L$6:L48))</f>
        <v>#REF!</v>
      </c>
      <c r="N48" s="269"/>
      <c r="O48" s="269"/>
      <c r="P48" s="269"/>
      <c r="Q48" s="284"/>
      <c r="R48" s="269" t="e">
        <f t="shared" si="27"/>
        <v>#REF!</v>
      </c>
      <c r="S48" s="299" t="e">
        <f t="shared" si="6"/>
        <v>#REF!</v>
      </c>
      <c r="T48" s="299" t="str">
        <f t="shared" si="30"/>
        <v/>
      </c>
      <c r="U48" s="299">
        <f t="shared" si="30"/>
        <v>1</v>
      </c>
      <c r="V48" s="299" t="str">
        <f t="shared" si="30"/>
        <v/>
      </c>
      <c r="W48" s="299" t="e">
        <f t="shared" si="30"/>
        <v>#REF!</v>
      </c>
      <c r="X48" s="314" t="e">
        <f t="shared" si="30"/>
        <v>#REF!</v>
      </c>
      <c r="Y48" s="314" t="e">
        <f t="shared" si="30"/>
        <v>#REF!</v>
      </c>
      <c r="Z48" s="314" t="e">
        <f t="shared" si="30"/>
        <v>#REF!</v>
      </c>
      <c r="AA48" s="314" t="e">
        <f t="shared" si="30"/>
        <v>#REF!</v>
      </c>
      <c r="AB48" s="314" t="e">
        <f t="shared" si="30"/>
        <v>#REF!</v>
      </c>
      <c r="AC48" s="314" t="e">
        <f t="shared" si="30"/>
        <v>#REF!</v>
      </c>
      <c r="AD48" s="314" t="e">
        <f t="shared" si="30"/>
        <v>#REF!</v>
      </c>
      <c r="AE48" s="314" t="e">
        <f t="shared" si="30"/>
        <v>#REF!</v>
      </c>
      <c r="AF48" s="321"/>
      <c r="AG48" s="314" t="e">
        <f t="shared" si="31"/>
        <v>#REF!</v>
      </c>
      <c r="AH48" s="314" t="e">
        <f t="shared" si="31"/>
        <v>#REF!</v>
      </c>
      <c r="AI48" s="314" t="e">
        <f t="shared" si="31"/>
        <v>#REF!</v>
      </c>
      <c r="AJ48" s="314" t="e">
        <f t="shared" si="31"/>
        <v>#REF!</v>
      </c>
      <c r="AK48" s="314" t="e">
        <f t="shared" si="31"/>
        <v>#REF!</v>
      </c>
      <c r="AL48" s="299" t="e">
        <f>IF(#REF!,3,"")</f>
        <v>#REF!</v>
      </c>
      <c r="AM48" s="299" t="e">
        <f>IF(#REF!=0,"",#REF!)</f>
        <v>#REF!</v>
      </c>
      <c r="AN48" s="299" t="e">
        <f>ROUND(IF(#REF!=0,"",#REF!),0)</f>
        <v>#REF!</v>
      </c>
      <c r="AO48" s="324"/>
      <c r="AP48" s="324"/>
      <c r="AQ48" s="299" t="e">
        <f t="shared" si="7"/>
        <v>#REF!</v>
      </c>
    </row>
    <row r="49" spans="1:43" s="213" customFormat="1">
      <c r="A49" s="229">
        <v>44</v>
      </c>
      <c r="B49" s="246">
        <v>11</v>
      </c>
      <c r="C49" s="246" t="e">
        <f>C48</f>
        <v>#REF!</v>
      </c>
      <c r="D49" s="246" t="e">
        <f t="shared" si="0"/>
        <v>#REF!</v>
      </c>
      <c r="E49" s="246" t="e">
        <f t="shared" si="8"/>
        <v>#REF!</v>
      </c>
      <c r="F49" s="246" t="e">
        <f t="shared" si="1"/>
        <v>#REF!</v>
      </c>
      <c r="G49" s="246">
        <v>4</v>
      </c>
      <c r="H49" s="246" t="e">
        <f t="shared" si="2"/>
        <v>#REF!</v>
      </c>
      <c r="I49" s="246" t="e">
        <f>SUM(H$46:H49)*H49</f>
        <v>#REF!</v>
      </c>
      <c r="J49" s="246" t="e">
        <f>SUM(H$46:H$49)</f>
        <v>#REF!</v>
      </c>
      <c r="K49" s="246" t="e">
        <f t="shared" si="3"/>
        <v>#REF!</v>
      </c>
      <c r="L49" s="229" t="e">
        <f t="shared" si="4"/>
        <v>#REF!</v>
      </c>
      <c r="M49" s="229" t="e">
        <f>IF(L49=0,0,SUM(L$6:L49))</f>
        <v>#REF!</v>
      </c>
      <c r="N49" s="269"/>
      <c r="O49" s="269"/>
      <c r="P49" s="269"/>
      <c r="Q49" s="284"/>
      <c r="R49" s="269" t="e">
        <f t="shared" si="27"/>
        <v>#REF!</v>
      </c>
      <c r="S49" s="299" t="e">
        <f t="shared" si="6"/>
        <v>#REF!</v>
      </c>
      <c r="T49" s="299" t="str">
        <f t="shared" si="30"/>
        <v/>
      </c>
      <c r="U49" s="299">
        <f t="shared" si="30"/>
        <v>1</v>
      </c>
      <c r="V49" s="299" t="str">
        <f t="shared" si="30"/>
        <v/>
      </c>
      <c r="W49" s="299" t="e">
        <f t="shared" si="30"/>
        <v>#REF!</v>
      </c>
      <c r="X49" s="314" t="e">
        <f t="shared" si="30"/>
        <v>#REF!</v>
      </c>
      <c r="Y49" s="314" t="e">
        <f t="shared" si="30"/>
        <v>#REF!</v>
      </c>
      <c r="Z49" s="314" t="e">
        <f t="shared" si="30"/>
        <v>#REF!</v>
      </c>
      <c r="AA49" s="314" t="e">
        <f t="shared" si="30"/>
        <v>#REF!</v>
      </c>
      <c r="AB49" s="314" t="e">
        <f t="shared" si="30"/>
        <v>#REF!</v>
      </c>
      <c r="AC49" s="314" t="e">
        <f t="shared" si="30"/>
        <v>#REF!</v>
      </c>
      <c r="AD49" s="314" t="e">
        <f t="shared" si="30"/>
        <v>#REF!</v>
      </c>
      <c r="AE49" s="314" t="e">
        <f t="shared" si="30"/>
        <v>#REF!</v>
      </c>
      <c r="AF49" s="321"/>
      <c r="AG49" s="314" t="e">
        <f t="shared" si="31"/>
        <v>#REF!</v>
      </c>
      <c r="AH49" s="314" t="e">
        <f t="shared" si="31"/>
        <v>#REF!</v>
      </c>
      <c r="AI49" s="314" t="e">
        <f t="shared" si="31"/>
        <v>#REF!</v>
      </c>
      <c r="AJ49" s="314" t="e">
        <f t="shared" si="31"/>
        <v>#REF!</v>
      </c>
      <c r="AK49" s="314" t="e">
        <f t="shared" si="31"/>
        <v>#REF!</v>
      </c>
      <c r="AL49" s="299" t="e">
        <f>IF(#REF!,4,"")</f>
        <v>#REF!</v>
      </c>
      <c r="AM49" s="299" t="e">
        <f>IF(#REF!=0,"",#REF!)</f>
        <v>#REF!</v>
      </c>
      <c r="AN49" s="299" t="e">
        <f>ROUND(IF(#REF!=0,"",#REF!),0)</f>
        <v>#REF!</v>
      </c>
      <c r="AO49" s="324"/>
      <c r="AP49" s="324"/>
      <c r="AQ49" s="299" t="e">
        <f t="shared" si="7"/>
        <v>#REF!</v>
      </c>
    </row>
    <row r="50" spans="1:43" s="214" customFormat="1">
      <c r="A50" s="230">
        <v>45</v>
      </c>
      <c r="B50" s="247">
        <v>12</v>
      </c>
      <c r="C50" s="247" t="e">
        <f>IF(#REF!="","",#REF!)</f>
        <v>#REF!</v>
      </c>
      <c r="D50" s="247" t="e">
        <f t="shared" si="0"/>
        <v>#REF!</v>
      </c>
      <c r="E50" s="247" t="e">
        <f t="shared" si="8"/>
        <v>#REF!</v>
      </c>
      <c r="F50" s="247" t="e">
        <f t="shared" si="1"/>
        <v>#REF!</v>
      </c>
      <c r="G50" s="247">
        <v>1</v>
      </c>
      <c r="H50" s="247" t="e">
        <f t="shared" si="2"/>
        <v>#REF!</v>
      </c>
      <c r="I50" s="247" t="e">
        <f>SUM(H$50:H50)*H50</f>
        <v>#REF!</v>
      </c>
      <c r="J50" s="247" t="e">
        <f>SUM(H50:H53)</f>
        <v>#REF!</v>
      </c>
      <c r="K50" s="247" t="e">
        <f t="shared" si="3"/>
        <v>#REF!</v>
      </c>
      <c r="L50" s="230" t="e">
        <f t="shared" si="4"/>
        <v>#REF!</v>
      </c>
      <c r="M50" s="230" t="e">
        <f>IF(L50=0,0,SUM(L$6:L50))</f>
        <v>#REF!</v>
      </c>
      <c r="N50" s="270"/>
      <c r="O50" s="270"/>
      <c r="P50" s="270"/>
      <c r="Q50" s="285"/>
      <c r="R50" s="270" t="e">
        <f t="shared" si="27"/>
        <v>#REF!</v>
      </c>
      <c r="S50" s="300" t="e">
        <f t="shared" si="6"/>
        <v>#REF!</v>
      </c>
      <c r="T50" s="300" t="str">
        <f>T$6</f>
        <v/>
      </c>
      <c r="U50" s="300">
        <f>U$6</f>
        <v>1</v>
      </c>
      <c r="V50" s="300" t="str">
        <f>V$6</f>
        <v/>
      </c>
      <c r="W50" s="300" t="e">
        <f>W46</f>
        <v>#REF!</v>
      </c>
      <c r="X50" s="315" t="e">
        <f>IF(OR(#REF!="",#REF!=""),"",#REF!&amp;IF(#REF!,1,IF(#REF!,2,IF(#REF!,3,IF(#REF!,4,IF(#REF!,5,IF(#REF!,6,IF(#REF!,9,0))))))))</f>
        <v>#REF!</v>
      </c>
      <c r="Y50" s="300" t="e">
        <f>IF(#REF!,1,"")</f>
        <v>#REF!</v>
      </c>
      <c r="Z50" s="300" t="e">
        <f>IF(#REF!=TRUE,1,IF(#REF!,2,IF(#REF!,3,IF(#REF!,4,IF(#REF!,5,IF(#REF!,6,""))))))</f>
        <v>#REF!</v>
      </c>
      <c r="AA50" s="300" t="e">
        <f>ROUND(IF(ISBLANK(#REF!),"",#REF!),0)</f>
        <v>#REF!</v>
      </c>
      <c r="AB50" s="315" t="e">
        <f>ROUND(IF(#REF!="","",IF(AND(#REF!&lt;10.5,#REF!),11,#REF!)),0)</f>
        <v>#REF!</v>
      </c>
      <c r="AC50" s="300" t="e">
        <f>ROUND(IF(#REF!="","",#REF!),0)</f>
        <v>#REF!</v>
      </c>
      <c r="AD50" s="300" t="e">
        <f>IF(#REF!="","",#REF!)</f>
        <v>#REF!</v>
      </c>
      <c r="AE50" s="300" t="e">
        <f>IF(#REF!="","",#REF!)</f>
        <v>#REF!</v>
      </c>
      <c r="AF50" s="321"/>
      <c r="AG50" s="300" t="e">
        <f>IF(#REF!,1,IF(#REF!,1,IF(#REF!,1,IF(#REF!,2,IF(#REF!,2,"")))))</f>
        <v>#REF!</v>
      </c>
      <c r="AH50" s="300" t="e">
        <f>IF(#REF!=TRUE,1,IF(#REF!=TRUE,2,IF(#REF!=TRUE,3,IF(#REF!=TRUE,4,IF(#REF!=TRUE,5,"")))))</f>
        <v>#REF!</v>
      </c>
      <c r="AI50" s="300" t="e">
        <f>IF(#REF!,1,IF(#REF!,2,IF(#REF!,3,"")))</f>
        <v>#REF!</v>
      </c>
      <c r="AJ50" s="300" t="e">
        <f>IF(#REF!,1,IF(#REF!,2,IF(#REF!,3,"")))</f>
        <v>#REF!</v>
      </c>
      <c r="AK50" s="300" t="e">
        <f>IF(#REF!,1,IF(#REF!,2,IF(#REF!,3,"")))</f>
        <v>#REF!</v>
      </c>
      <c r="AL50" s="300" t="e">
        <f>IF(#REF!,1,"")</f>
        <v>#REF!</v>
      </c>
      <c r="AM50" s="300" t="e">
        <f>IF(#REF!=0,"",#REF!)</f>
        <v>#REF!</v>
      </c>
      <c r="AN50" s="300" t="e">
        <f>ROUND(IF(#REF!=0,"",#REF!),0)</f>
        <v>#REF!</v>
      </c>
      <c r="AO50" s="324"/>
      <c r="AP50" s="324"/>
      <c r="AQ50" s="300" t="e">
        <f t="shared" si="7"/>
        <v>#REF!</v>
      </c>
    </row>
    <row r="51" spans="1:43" s="214" customFormat="1">
      <c r="A51" s="230">
        <v>46</v>
      </c>
      <c r="B51" s="247">
        <v>12</v>
      </c>
      <c r="C51" s="247" t="e">
        <f>C50</f>
        <v>#REF!</v>
      </c>
      <c r="D51" s="247" t="e">
        <f t="shared" si="0"/>
        <v>#REF!</v>
      </c>
      <c r="E51" s="247" t="e">
        <f t="shared" si="8"/>
        <v>#REF!</v>
      </c>
      <c r="F51" s="247" t="e">
        <f t="shared" si="1"/>
        <v>#REF!</v>
      </c>
      <c r="G51" s="247">
        <v>2</v>
      </c>
      <c r="H51" s="247" t="e">
        <f t="shared" si="2"/>
        <v>#REF!</v>
      </c>
      <c r="I51" s="247" t="e">
        <f>SUM(H$50:H51)*H51</f>
        <v>#REF!</v>
      </c>
      <c r="J51" s="247" t="e">
        <f>SUM(H50:H53)</f>
        <v>#REF!</v>
      </c>
      <c r="K51" s="247" t="e">
        <f t="shared" si="3"/>
        <v>#REF!</v>
      </c>
      <c r="L51" s="230" t="e">
        <f t="shared" si="4"/>
        <v>#REF!</v>
      </c>
      <c r="M51" s="230" t="e">
        <f>IF(L51=0,0,SUM(L$6:L51))</f>
        <v>#REF!</v>
      </c>
      <c r="N51" s="270"/>
      <c r="O51" s="270"/>
      <c r="P51" s="270"/>
      <c r="Q51" s="285"/>
      <c r="R51" s="270" t="e">
        <f t="shared" si="27"/>
        <v>#REF!</v>
      </c>
      <c r="S51" s="300" t="e">
        <f t="shared" si="6"/>
        <v>#REF!</v>
      </c>
      <c r="T51" s="300" t="str">
        <f t="shared" ref="T51:AE53" si="32">T50</f>
        <v/>
      </c>
      <c r="U51" s="300">
        <f t="shared" si="32"/>
        <v>1</v>
      </c>
      <c r="V51" s="300" t="str">
        <f t="shared" si="32"/>
        <v/>
      </c>
      <c r="W51" s="300" t="e">
        <f t="shared" si="32"/>
        <v>#REF!</v>
      </c>
      <c r="X51" s="315" t="e">
        <f t="shared" si="32"/>
        <v>#REF!</v>
      </c>
      <c r="Y51" s="315" t="e">
        <f t="shared" si="32"/>
        <v>#REF!</v>
      </c>
      <c r="Z51" s="315" t="e">
        <f t="shared" si="32"/>
        <v>#REF!</v>
      </c>
      <c r="AA51" s="315" t="e">
        <f t="shared" si="32"/>
        <v>#REF!</v>
      </c>
      <c r="AB51" s="315" t="e">
        <f t="shared" si="32"/>
        <v>#REF!</v>
      </c>
      <c r="AC51" s="315" t="e">
        <f t="shared" si="32"/>
        <v>#REF!</v>
      </c>
      <c r="AD51" s="315" t="e">
        <f t="shared" si="32"/>
        <v>#REF!</v>
      </c>
      <c r="AE51" s="315" t="e">
        <f t="shared" si="32"/>
        <v>#REF!</v>
      </c>
      <c r="AF51" s="321"/>
      <c r="AG51" s="315" t="e">
        <f t="shared" ref="AG51:AK53" si="33">AG50</f>
        <v>#REF!</v>
      </c>
      <c r="AH51" s="315" t="e">
        <f t="shared" si="33"/>
        <v>#REF!</v>
      </c>
      <c r="AI51" s="315" t="e">
        <f t="shared" si="33"/>
        <v>#REF!</v>
      </c>
      <c r="AJ51" s="315" t="e">
        <f t="shared" si="33"/>
        <v>#REF!</v>
      </c>
      <c r="AK51" s="315" t="e">
        <f t="shared" si="33"/>
        <v>#REF!</v>
      </c>
      <c r="AL51" s="300" t="e">
        <f>IF(#REF!,2,"")</f>
        <v>#REF!</v>
      </c>
      <c r="AM51" s="300" t="e">
        <f>IF(#REF!=0,"",#REF!)</f>
        <v>#REF!</v>
      </c>
      <c r="AN51" s="300" t="e">
        <f>ROUND(IF(#REF!=0,"",#REF!),0)</f>
        <v>#REF!</v>
      </c>
      <c r="AO51" s="324"/>
      <c r="AP51" s="324"/>
      <c r="AQ51" s="300" t="e">
        <f t="shared" si="7"/>
        <v>#REF!</v>
      </c>
    </row>
    <row r="52" spans="1:43" s="214" customFormat="1">
      <c r="A52" s="230">
        <v>47</v>
      </c>
      <c r="B52" s="247">
        <v>12</v>
      </c>
      <c r="C52" s="247" t="e">
        <f>C51</f>
        <v>#REF!</v>
      </c>
      <c r="D52" s="247" t="e">
        <f t="shared" si="0"/>
        <v>#REF!</v>
      </c>
      <c r="E52" s="247" t="e">
        <f t="shared" si="8"/>
        <v>#REF!</v>
      </c>
      <c r="F52" s="247" t="e">
        <f t="shared" si="1"/>
        <v>#REF!</v>
      </c>
      <c r="G52" s="247">
        <v>3</v>
      </c>
      <c r="H52" s="247" t="e">
        <f t="shared" si="2"/>
        <v>#REF!</v>
      </c>
      <c r="I52" s="247" t="e">
        <f>SUM(H$50:H52)*H52</f>
        <v>#REF!</v>
      </c>
      <c r="J52" s="247" t="e">
        <f>SUM(H$50:H$53)</f>
        <v>#REF!</v>
      </c>
      <c r="K52" s="247" t="e">
        <f t="shared" si="3"/>
        <v>#REF!</v>
      </c>
      <c r="L52" s="230" t="e">
        <f t="shared" si="4"/>
        <v>#REF!</v>
      </c>
      <c r="M52" s="230" t="e">
        <f>IF(L52=0,0,SUM(L$6:L52))</f>
        <v>#REF!</v>
      </c>
      <c r="N52" s="270"/>
      <c r="O52" s="270"/>
      <c r="P52" s="270"/>
      <c r="Q52" s="285"/>
      <c r="R52" s="270" t="e">
        <f t="shared" si="27"/>
        <v>#REF!</v>
      </c>
      <c r="S52" s="300" t="e">
        <f t="shared" si="6"/>
        <v>#REF!</v>
      </c>
      <c r="T52" s="300" t="str">
        <f t="shared" si="32"/>
        <v/>
      </c>
      <c r="U52" s="300">
        <f t="shared" si="32"/>
        <v>1</v>
      </c>
      <c r="V52" s="300" t="str">
        <f t="shared" si="32"/>
        <v/>
      </c>
      <c r="W52" s="300" t="e">
        <f t="shared" si="32"/>
        <v>#REF!</v>
      </c>
      <c r="X52" s="315" t="e">
        <f t="shared" si="32"/>
        <v>#REF!</v>
      </c>
      <c r="Y52" s="315" t="e">
        <f t="shared" si="32"/>
        <v>#REF!</v>
      </c>
      <c r="Z52" s="315" t="e">
        <f t="shared" si="32"/>
        <v>#REF!</v>
      </c>
      <c r="AA52" s="315" t="e">
        <f t="shared" si="32"/>
        <v>#REF!</v>
      </c>
      <c r="AB52" s="315" t="e">
        <f t="shared" si="32"/>
        <v>#REF!</v>
      </c>
      <c r="AC52" s="315" t="e">
        <f t="shared" si="32"/>
        <v>#REF!</v>
      </c>
      <c r="AD52" s="315" t="e">
        <f t="shared" si="32"/>
        <v>#REF!</v>
      </c>
      <c r="AE52" s="315" t="e">
        <f t="shared" si="32"/>
        <v>#REF!</v>
      </c>
      <c r="AF52" s="321"/>
      <c r="AG52" s="315" t="e">
        <f t="shared" si="33"/>
        <v>#REF!</v>
      </c>
      <c r="AH52" s="315" t="e">
        <f t="shared" si="33"/>
        <v>#REF!</v>
      </c>
      <c r="AI52" s="315" t="e">
        <f t="shared" si="33"/>
        <v>#REF!</v>
      </c>
      <c r="AJ52" s="315" t="e">
        <f t="shared" si="33"/>
        <v>#REF!</v>
      </c>
      <c r="AK52" s="315" t="e">
        <f t="shared" si="33"/>
        <v>#REF!</v>
      </c>
      <c r="AL52" s="300" t="e">
        <f>IF(#REF!,3,"")</f>
        <v>#REF!</v>
      </c>
      <c r="AM52" s="300" t="e">
        <f>IF(#REF!=0,"",#REF!)</f>
        <v>#REF!</v>
      </c>
      <c r="AN52" s="300" t="e">
        <f>ROUND(IF(#REF!=0,"",#REF!),0)</f>
        <v>#REF!</v>
      </c>
      <c r="AO52" s="324"/>
      <c r="AP52" s="324"/>
      <c r="AQ52" s="300" t="e">
        <f t="shared" si="7"/>
        <v>#REF!</v>
      </c>
    </row>
    <row r="53" spans="1:43" s="214" customFormat="1">
      <c r="A53" s="230">
        <v>48</v>
      </c>
      <c r="B53" s="247">
        <v>12</v>
      </c>
      <c r="C53" s="247" t="e">
        <f>C52</f>
        <v>#REF!</v>
      </c>
      <c r="D53" s="247" t="e">
        <f t="shared" si="0"/>
        <v>#REF!</v>
      </c>
      <c r="E53" s="247" t="e">
        <f t="shared" si="8"/>
        <v>#REF!</v>
      </c>
      <c r="F53" s="247" t="e">
        <f t="shared" si="1"/>
        <v>#REF!</v>
      </c>
      <c r="G53" s="247">
        <v>4</v>
      </c>
      <c r="H53" s="247" t="e">
        <f t="shared" si="2"/>
        <v>#REF!</v>
      </c>
      <c r="I53" s="247" t="e">
        <f>SUM(H$50:H53)*H53</f>
        <v>#REF!</v>
      </c>
      <c r="J53" s="247" t="e">
        <f>SUM(H$50:H$53)</f>
        <v>#REF!</v>
      </c>
      <c r="K53" s="247" t="e">
        <f t="shared" si="3"/>
        <v>#REF!</v>
      </c>
      <c r="L53" s="230" t="e">
        <f t="shared" si="4"/>
        <v>#REF!</v>
      </c>
      <c r="M53" s="230" t="e">
        <f>IF(L53=0,0,SUM(L$6:L53))</f>
        <v>#REF!</v>
      </c>
      <c r="N53" s="270"/>
      <c r="O53" s="270"/>
      <c r="P53" s="270"/>
      <c r="Q53" s="285"/>
      <c r="R53" s="270" t="e">
        <f t="shared" si="27"/>
        <v>#REF!</v>
      </c>
      <c r="S53" s="300" t="e">
        <f t="shared" si="6"/>
        <v>#REF!</v>
      </c>
      <c r="T53" s="300" t="str">
        <f t="shared" si="32"/>
        <v/>
      </c>
      <c r="U53" s="300">
        <f t="shared" si="32"/>
        <v>1</v>
      </c>
      <c r="V53" s="300" t="str">
        <f t="shared" si="32"/>
        <v/>
      </c>
      <c r="W53" s="300" t="e">
        <f t="shared" si="32"/>
        <v>#REF!</v>
      </c>
      <c r="X53" s="315" t="e">
        <f t="shared" si="32"/>
        <v>#REF!</v>
      </c>
      <c r="Y53" s="315" t="e">
        <f t="shared" si="32"/>
        <v>#REF!</v>
      </c>
      <c r="Z53" s="315" t="e">
        <f t="shared" si="32"/>
        <v>#REF!</v>
      </c>
      <c r="AA53" s="315" t="e">
        <f t="shared" si="32"/>
        <v>#REF!</v>
      </c>
      <c r="AB53" s="315" t="e">
        <f t="shared" si="32"/>
        <v>#REF!</v>
      </c>
      <c r="AC53" s="315" t="e">
        <f t="shared" si="32"/>
        <v>#REF!</v>
      </c>
      <c r="AD53" s="315" t="e">
        <f t="shared" si="32"/>
        <v>#REF!</v>
      </c>
      <c r="AE53" s="315" t="e">
        <f t="shared" si="32"/>
        <v>#REF!</v>
      </c>
      <c r="AF53" s="321"/>
      <c r="AG53" s="315" t="e">
        <f t="shared" si="33"/>
        <v>#REF!</v>
      </c>
      <c r="AH53" s="315" t="e">
        <f t="shared" si="33"/>
        <v>#REF!</v>
      </c>
      <c r="AI53" s="315" t="e">
        <f t="shared" si="33"/>
        <v>#REF!</v>
      </c>
      <c r="AJ53" s="315" t="e">
        <f t="shared" si="33"/>
        <v>#REF!</v>
      </c>
      <c r="AK53" s="315" t="e">
        <f t="shared" si="33"/>
        <v>#REF!</v>
      </c>
      <c r="AL53" s="300" t="e">
        <f>IF(#REF!,4,"")</f>
        <v>#REF!</v>
      </c>
      <c r="AM53" s="300" t="e">
        <f>IF(#REF!=0,"",#REF!)</f>
        <v>#REF!</v>
      </c>
      <c r="AN53" s="300" t="e">
        <f>ROUND(IF(#REF!=0,"",#REF!),0)</f>
        <v>#REF!</v>
      </c>
      <c r="AO53" s="324"/>
      <c r="AP53" s="324"/>
      <c r="AQ53" s="300" t="e">
        <f t="shared" si="7"/>
        <v>#REF!</v>
      </c>
    </row>
    <row r="54" spans="1:43" s="215" customFormat="1">
      <c r="A54" s="231">
        <v>49</v>
      </c>
      <c r="B54" s="248">
        <v>13</v>
      </c>
      <c r="C54" s="248" t="e">
        <f>IF(#REF!="","",#REF!)</f>
        <v>#REF!</v>
      </c>
      <c r="D54" s="248" t="e">
        <f t="shared" si="0"/>
        <v>#REF!</v>
      </c>
      <c r="E54" s="248" t="e">
        <f t="shared" si="8"/>
        <v>#REF!</v>
      </c>
      <c r="F54" s="248" t="e">
        <f t="shared" si="1"/>
        <v>#REF!</v>
      </c>
      <c r="G54" s="248">
        <v>1</v>
      </c>
      <c r="H54" s="248" t="e">
        <f t="shared" si="2"/>
        <v>#REF!</v>
      </c>
      <c r="I54" s="248" t="e">
        <f>SUM(H$54:H54)*H54</f>
        <v>#REF!</v>
      </c>
      <c r="J54" s="248" t="e">
        <f>SUM(H54:H57)</f>
        <v>#REF!</v>
      </c>
      <c r="K54" s="248" t="e">
        <f t="shared" si="3"/>
        <v>#REF!</v>
      </c>
      <c r="L54" s="231" t="e">
        <f t="shared" si="4"/>
        <v>#REF!</v>
      </c>
      <c r="M54" s="231" t="e">
        <f>IF(L54=0,0,SUM(L$6:L54))</f>
        <v>#REF!</v>
      </c>
      <c r="N54" s="271"/>
      <c r="O54" s="271"/>
      <c r="P54" s="271"/>
      <c r="Q54" s="286"/>
      <c r="R54" s="271" t="e">
        <f t="shared" si="27"/>
        <v>#REF!</v>
      </c>
      <c r="S54" s="301" t="e">
        <f t="shared" si="6"/>
        <v>#REF!</v>
      </c>
      <c r="T54" s="301" t="str">
        <f>T$6</f>
        <v/>
      </c>
      <c r="U54" s="301">
        <f>U$6</f>
        <v>1</v>
      </c>
      <c r="V54" s="301" t="str">
        <f>V$6</f>
        <v/>
      </c>
      <c r="W54" s="301" t="e">
        <f>IF(#REF!=TRUE,1,IF(#REF!=TRUE,2,IF(#REF!=TRUE,3,IF(#REF!=TRUE,4,""))))</f>
        <v>#REF!</v>
      </c>
      <c r="X54" s="316" t="e">
        <f>IF(OR(#REF!="",#REF!=""),"",#REF!&amp;IF(#REF!,1,IF(#REF!,2,IF(#REF!,3,IF(#REF!,4,IF(#REF!,5,IF(#REF!,6,IF(#REF!,9,0))))))))</f>
        <v>#REF!</v>
      </c>
      <c r="Y54" s="301" t="e">
        <f>IF(#REF!,1,"")</f>
        <v>#REF!</v>
      </c>
      <c r="Z54" s="301" t="e">
        <f>IF(#REF!=TRUE,1,IF(#REF!,2,IF(#REF!,3,IF(#REF!,4,IF(#REF!,5,IF(#REF!,6,""))))))</f>
        <v>#REF!</v>
      </c>
      <c r="AA54" s="301" t="e">
        <f>ROUND(IF(ISBLANK(#REF!),"",#REF!),0)</f>
        <v>#REF!</v>
      </c>
      <c r="AB54" s="316" t="e">
        <f>ROUND(IF(#REF!="","",IF(AND(#REF!&lt;10.5,#REF!&gt;10),11,#REF!)),0)</f>
        <v>#REF!</v>
      </c>
      <c r="AC54" s="301" t="e">
        <f>ROUND(IF(#REF!="","",#REF!),0)</f>
        <v>#REF!</v>
      </c>
      <c r="AD54" s="301" t="e">
        <f>IF(#REF!="","",#REF!)</f>
        <v>#REF!</v>
      </c>
      <c r="AE54" s="301" t="e">
        <f>IF(#REF!="","",#REF!)</f>
        <v>#REF!</v>
      </c>
      <c r="AF54" s="321"/>
      <c r="AG54" s="301" t="e">
        <f>IF(#REF!,1,IF(#REF!,1,IF(#REF!,1,IF(#REF!,2,IF(#REF!,2,"")))))</f>
        <v>#REF!</v>
      </c>
      <c r="AH54" s="301" t="e">
        <f>IF(#REF!=TRUE,1,IF(#REF!=TRUE,2,IF(#REF!=TRUE,3,IF(#REF!=TRUE,4,IF(#REF!=TRUE,5,"")))))</f>
        <v>#REF!</v>
      </c>
      <c r="AI54" s="301" t="e">
        <f>IF(#REF!,1,IF(#REF!,2,IF(#REF!,3,"")))</f>
        <v>#REF!</v>
      </c>
      <c r="AJ54" s="301" t="e">
        <f>IF(#REF!,1,IF(#REF!,2,IF(#REF!,3,"")))</f>
        <v>#REF!</v>
      </c>
      <c r="AK54" s="301" t="e">
        <f>IF(#REF!,1,IF(#REF!,2,IF(#REF!,3,"")))</f>
        <v>#REF!</v>
      </c>
      <c r="AL54" s="301" t="e">
        <f>IF(#REF!,1,"")</f>
        <v>#REF!</v>
      </c>
      <c r="AM54" s="301" t="e">
        <f>IF(#REF!=0,"",#REF!)</f>
        <v>#REF!</v>
      </c>
      <c r="AN54" s="301" t="e">
        <f>ROUND(IF(#REF!=0,"",#REF!),0)</f>
        <v>#REF!</v>
      </c>
      <c r="AO54" s="324"/>
      <c r="AP54" s="324"/>
      <c r="AQ54" s="301" t="e">
        <f t="shared" si="7"/>
        <v>#REF!</v>
      </c>
    </row>
    <row r="55" spans="1:43" s="215" customFormat="1">
      <c r="A55" s="231">
        <v>50</v>
      </c>
      <c r="B55" s="248">
        <v>13</v>
      </c>
      <c r="C55" s="248" t="e">
        <f>C54</f>
        <v>#REF!</v>
      </c>
      <c r="D55" s="248" t="e">
        <f t="shared" si="0"/>
        <v>#REF!</v>
      </c>
      <c r="E55" s="248" t="e">
        <f t="shared" si="8"/>
        <v>#REF!</v>
      </c>
      <c r="F55" s="248" t="e">
        <f t="shared" si="1"/>
        <v>#REF!</v>
      </c>
      <c r="G55" s="248">
        <v>2</v>
      </c>
      <c r="H55" s="248" t="e">
        <f t="shared" si="2"/>
        <v>#REF!</v>
      </c>
      <c r="I55" s="248" t="e">
        <f>SUM(H$54:H55)*H55</f>
        <v>#REF!</v>
      </c>
      <c r="J55" s="248" t="e">
        <f>SUM(H54:H57)</f>
        <v>#REF!</v>
      </c>
      <c r="K55" s="248" t="e">
        <f t="shared" si="3"/>
        <v>#REF!</v>
      </c>
      <c r="L55" s="231" t="e">
        <f t="shared" si="4"/>
        <v>#REF!</v>
      </c>
      <c r="M55" s="231" t="e">
        <f>IF(L55=0,0,SUM(L$6:L55))</f>
        <v>#REF!</v>
      </c>
      <c r="N55" s="271"/>
      <c r="O55" s="271"/>
      <c r="P55" s="271"/>
      <c r="Q55" s="286"/>
      <c r="R55" s="271" t="e">
        <f t="shared" si="27"/>
        <v>#REF!</v>
      </c>
      <c r="S55" s="301" t="e">
        <f t="shared" si="6"/>
        <v>#REF!</v>
      </c>
      <c r="T55" s="301" t="str">
        <f t="shared" ref="T55:AE57" si="34">T54</f>
        <v/>
      </c>
      <c r="U55" s="301">
        <f t="shared" si="34"/>
        <v>1</v>
      </c>
      <c r="V55" s="301" t="str">
        <f t="shared" si="34"/>
        <v/>
      </c>
      <c r="W55" s="301" t="e">
        <f t="shared" si="34"/>
        <v>#REF!</v>
      </c>
      <c r="X55" s="316" t="e">
        <f t="shared" si="34"/>
        <v>#REF!</v>
      </c>
      <c r="Y55" s="316" t="e">
        <f t="shared" si="34"/>
        <v>#REF!</v>
      </c>
      <c r="Z55" s="316" t="e">
        <f t="shared" si="34"/>
        <v>#REF!</v>
      </c>
      <c r="AA55" s="316" t="e">
        <f t="shared" si="34"/>
        <v>#REF!</v>
      </c>
      <c r="AB55" s="316" t="e">
        <f t="shared" si="34"/>
        <v>#REF!</v>
      </c>
      <c r="AC55" s="316" t="e">
        <f t="shared" si="34"/>
        <v>#REF!</v>
      </c>
      <c r="AD55" s="316" t="e">
        <f t="shared" si="34"/>
        <v>#REF!</v>
      </c>
      <c r="AE55" s="316" t="e">
        <f t="shared" si="34"/>
        <v>#REF!</v>
      </c>
      <c r="AF55" s="321"/>
      <c r="AG55" s="316" t="e">
        <f t="shared" ref="AG55:AK57" si="35">AG54</f>
        <v>#REF!</v>
      </c>
      <c r="AH55" s="316" t="e">
        <f t="shared" si="35"/>
        <v>#REF!</v>
      </c>
      <c r="AI55" s="316" t="e">
        <f t="shared" si="35"/>
        <v>#REF!</v>
      </c>
      <c r="AJ55" s="316" t="e">
        <f t="shared" si="35"/>
        <v>#REF!</v>
      </c>
      <c r="AK55" s="316" t="e">
        <f t="shared" si="35"/>
        <v>#REF!</v>
      </c>
      <c r="AL55" s="301" t="e">
        <f>IF(#REF!,2,"")</f>
        <v>#REF!</v>
      </c>
      <c r="AM55" s="301" t="e">
        <f>IF(#REF!=0,"",#REF!)</f>
        <v>#REF!</v>
      </c>
      <c r="AN55" s="301" t="e">
        <f>ROUND(IF(#REF!=0,"",#REF!),0)</f>
        <v>#REF!</v>
      </c>
      <c r="AO55" s="324"/>
      <c r="AP55" s="324"/>
      <c r="AQ55" s="301" t="e">
        <f t="shared" si="7"/>
        <v>#REF!</v>
      </c>
    </row>
    <row r="56" spans="1:43" s="215" customFormat="1">
      <c r="A56" s="231">
        <v>51</v>
      </c>
      <c r="B56" s="248">
        <v>13</v>
      </c>
      <c r="C56" s="248" t="e">
        <f>C55</f>
        <v>#REF!</v>
      </c>
      <c r="D56" s="248" t="e">
        <f t="shared" si="0"/>
        <v>#REF!</v>
      </c>
      <c r="E56" s="248" t="e">
        <f t="shared" si="8"/>
        <v>#REF!</v>
      </c>
      <c r="F56" s="248" t="e">
        <f t="shared" si="1"/>
        <v>#REF!</v>
      </c>
      <c r="G56" s="248">
        <v>3</v>
      </c>
      <c r="H56" s="248" t="e">
        <f t="shared" si="2"/>
        <v>#REF!</v>
      </c>
      <c r="I56" s="248" t="e">
        <f>SUM(H$54:H56)*H56</f>
        <v>#REF!</v>
      </c>
      <c r="J56" s="248" t="e">
        <f>SUM(H$54:H$57)</f>
        <v>#REF!</v>
      </c>
      <c r="K56" s="248" t="e">
        <f t="shared" si="3"/>
        <v>#REF!</v>
      </c>
      <c r="L56" s="231" t="e">
        <f t="shared" si="4"/>
        <v>#REF!</v>
      </c>
      <c r="M56" s="231" t="e">
        <f>IF(L56=0,0,SUM(L$6:L56))</f>
        <v>#REF!</v>
      </c>
      <c r="N56" s="271"/>
      <c r="O56" s="271"/>
      <c r="P56" s="271"/>
      <c r="Q56" s="286"/>
      <c r="R56" s="271" t="e">
        <f t="shared" si="27"/>
        <v>#REF!</v>
      </c>
      <c r="S56" s="301" t="e">
        <f t="shared" si="6"/>
        <v>#REF!</v>
      </c>
      <c r="T56" s="301" t="str">
        <f t="shared" si="34"/>
        <v/>
      </c>
      <c r="U56" s="301">
        <f t="shared" si="34"/>
        <v>1</v>
      </c>
      <c r="V56" s="301" t="str">
        <f t="shared" si="34"/>
        <v/>
      </c>
      <c r="W56" s="301" t="e">
        <f t="shared" si="34"/>
        <v>#REF!</v>
      </c>
      <c r="X56" s="316" t="e">
        <f t="shared" si="34"/>
        <v>#REF!</v>
      </c>
      <c r="Y56" s="316" t="e">
        <f t="shared" si="34"/>
        <v>#REF!</v>
      </c>
      <c r="Z56" s="316" t="e">
        <f t="shared" si="34"/>
        <v>#REF!</v>
      </c>
      <c r="AA56" s="316" t="e">
        <f t="shared" si="34"/>
        <v>#REF!</v>
      </c>
      <c r="AB56" s="316" t="e">
        <f t="shared" si="34"/>
        <v>#REF!</v>
      </c>
      <c r="AC56" s="316" t="e">
        <f t="shared" si="34"/>
        <v>#REF!</v>
      </c>
      <c r="AD56" s="316" t="e">
        <f t="shared" si="34"/>
        <v>#REF!</v>
      </c>
      <c r="AE56" s="316" t="e">
        <f t="shared" si="34"/>
        <v>#REF!</v>
      </c>
      <c r="AF56" s="321"/>
      <c r="AG56" s="316" t="e">
        <f t="shared" si="35"/>
        <v>#REF!</v>
      </c>
      <c r="AH56" s="316" t="e">
        <f t="shared" si="35"/>
        <v>#REF!</v>
      </c>
      <c r="AI56" s="316" t="e">
        <f t="shared" si="35"/>
        <v>#REF!</v>
      </c>
      <c r="AJ56" s="316" t="e">
        <f t="shared" si="35"/>
        <v>#REF!</v>
      </c>
      <c r="AK56" s="316" t="e">
        <f t="shared" si="35"/>
        <v>#REF!</v>
      </c>
      <c r="AL56" s="301" t="e">
        <f>IF(#REF!,3,"")</f>
        <v>#REF!</v>
      </c>
      <c r="AM56" s="301" t="e">
        <f>IF(#REF!=0,"",#REF!)</f>
        <v>#REF!</v>
      </c>
      <c r="AN56" s="301" t="e">
        <f>ROUND(IF(#REF!=0,"",#REF!),0)</f>
        <v>#REF!</v>
      </c>
      <c r="AO56" s="324"/>
      <c r="AP56" s="324"/>
      <c r="AQ56" s="301" t="e">
        <f t="shared" si="7"/>
        <v>#REF!</v>
      </c>
    </row>
    <row r="57" spans="1:43" s="215" customFormat="1">
      <c r="A57" s="231">
        <v>52</v>
      </c>
      <c r="B57" s="248">
        <v>13</v>
      </c>
      <c r="C57" s="248" t="e">
        <f>C56</f>
        <v>#REF!</v>
      </c>
      <c r="D57" s="248" t="e">
        <f t="shared" si="0"/>
        <v>#REF!</v>
      </c>
      <c r="E57" s="248" t="e">
        <f t="shared" si="8"/>
        <v>#REF!</v>
      </c>
      <c r="F57" s="248" t="e">
        <f t="shared" si="1"/>
        <v>#REF!</v>
      </c>
      <c r="G57" s="248">
        <v>4</v>
      </c>
      <c r="H57" s="248" t="e">
        <f t="shared" si="2"/>
        <v>#REF!</v>
      </c>
      <c r="I57" s="248" t="e">
        <f>SUM(H$54:H57)*H57</f>
        <v>#REF!</v>
      </c>
      <c r="J57" s="248" t="e">
        <f>SUM(H$54:H$57)</f>
        <v>#REF!</v>
      </c>
      <c r="K57" s="248" t="e">
        <f t="shared" si="3"/>
        <v>#REF!</v>
      </c>
      <c r="L57" s="231" t="e">
        <f t="shared" si="4"/>
        <v>#REF!</v>
      </c>
      <c r="M57" s="231" t="e">
        <f>IF(L57=0,0,SUM(L$6:L57))</f>
        <v>#REF!</v>
      </c>
      <c r="N57" s="271"/>
      <c r="O57" s="271"/>
      <c r="P57" s="271"/>
      <c r="Q57" s="286"/>
      <c r="R57" s="271" t="e">
        <f t="shared" si="27"/>
        <v>#REF!</v>
      </c>
      <c r="S57" s="301" t="e">
        <f t="shared" si="6"/>
        <v>#REF!</v>
      </c>
      <c r="T57" s="301" t="str">
        <f t="shared" si="34"/>
        <v/>
      </c>
      <c r="U57" s="301">
        <f t="shared" si="34"/>
        <v>1</v>
      </c>
      <c r="V57" s="301" t="str">
        <f t="shared" si="34"/>
        <v/>
      </c>
      <c r="W57" s="301" t="e">
        <f t="shared" si="34"/>
        <v>#REF!</v>
      </c>
      <c r="X57" s="316" t="e">
        <f t="shared" si="34"/>
        <v>#REF!</v>
      </c>
      <c r="Y57" s="316" t="e">
        <f t="shared" si="34"/>
        <v>#REF!</v>
      </c>
      <c r="Z57" s="316" t="e">
        <f t="shared" si="34"/>
        <v>#REF!</v>
      </c>
      <c r="AA57" s="316" t="e">
        <f t="shared" si="34"/>
        <v>#REF!</v>
      </c>
      <c r="AB57" s="316" t="e">
        <f t="shared" si="34"/>
        <v>#REF!</v>
      </c>
      <c r="AC57" s="316" t="e">
        <f t="shared" si="34"/>
        <v>#REF!</v>
      </c>
      <c r="AD57" s="316" t="e">
        <f t="shared" si="34"/>
        <v>#REF!</v>
      </c>
      <c r="AE57" s="316" t="e">
        <f t="shared" si="34"/>
        <v>#REF!</v>
      </c>
      <c r="AF57" s="321"/>
      <c r="AG57" s="316" t="e">
        <f t="shared" si="35"/>
        <v>#REF!</v>
      </c>
      <c r="AH57" s="316" t="e">
        <f t="shared" si="35"/>
        <v>#REF!</v>
      </c>
      <c r="AI57" s="316" t="e">
        <f t="shared" si="35"/>
        <v>#REF!</v>
      </c>
      <c r="AJ57" s="316" t="e">
        <f t="shared" si="35"/>
        <v>#REF!</v>
      </c>
      <c r="AK57" s="316" t="e">
        <f t="shared" si="35"/>
        <v>#REF!</v>
      </c>
      <c r="AL57" s="301" t="e">
        <f>IF(#REF!,4,"")</f>
        <v>#REF!</v>
      </c>
      <c r="AM57" s="301" t="e">
        <f>IF(#REF!=0,"",#REF!)</f>
        <v>#REF!</v>
      </c>
      <c r="AN57" s="301" t="e">
        <f>ROUND(IF(#REF!=0,"",#REF!),0)</f>
        <v>#REF!</v>
      </c>
      <c r="AO57" s="324"/>
      <c r="AP57" s="324"/>
      <c r="AQ57" s="301" t="e">
        <f t="shared" si="7"/>
        <v>#REF!</v>
      </c>
    </row>
    <row r="58" spans="1:43" s="216" customFormat="1">
      <c r="A58" s="232">
        <v>53</v>
      </c>
      <c r="B58" s="249">
        <v>14</v>
      </c>
      <c r="C58" s="249" t="e">
        <f>IF(#REF!="","",#REF!)</f>
        <v>#REF!</v>
      </c>
      <c r="D58" s="249" t="e">
        <f t="shared" si="0"/>
        <v>#REF!</v>
      </c>
      <c r="E58" s="249" t="e">
        <f t="shared" si="8"/>
        <v>#REF!</v>
      </c>
      <c r="F58" s="249" t="e">
        <f t="shared" si="1"/>
        <v>#REF!</v>
      </c>
      <c r="G58" s="249">
        <v>1</v>
      </c>
      <c r="H58" s="249" t="e">
        <f t="shared" si="2"/>
        <v>#REF!</v>
      </c>
      <c r="I58" s="249" t="e">
        <f>SUM(H$58:H58)*H58</f>
        <v>#REF!</v>
      </c>
      <c r="J58" s="249" t="e">
        <f>SUM(H58:H61)</f>
        <v>#REF!</v>
      </c>
      <c r="K58" s="249" t="e">
        <f t="shared" si="3"/>
        <v>#REF!</v>
      </c>
      <c r="L58" s="232" t="e">
        <f t="shared" si="4"/>
        <v>#REF!</v>
      </c>
      <c r="M58" s="232" t="e">
        <f>IF(L58=0,0,SUM(L$6:L58))</f>
        <v>#REF!</v>
      </c>
      <c r="N58" s="272"/>
      <c r="O58" s="272"/>
      <c r="P58" s="272"/>
      <c r="Q58" s="287"/>
      <c r="R58" s="272" t="e">
        <f t="shared" si="27"/>
        <v>#REF!</v>
      </c>
      <c r="S58" s="302" t="e">
        <f t="shared" si="6"/>
        <v>#REF!</v>
      </c>
      <c r="T58" s="302" t="str">
        <f>T$6</f>
        <v/>
      </c>
      <c r="U58" s="302">
        <f>U$6</f>
        <v>1</v>
      </c>
      <c r="V58" s="302" t="str">
        <f>V$6</f>
        <v/>
      </c>
      <c r="W58" s="302" t="e">
        <f>W54</f>
        <v>#REF!</v>
      </c>
      <c r="X58" s="317" t="e">
        <f>IF(OR(#REF!="",#REF!=""),"",#REF!&amp;IF(#REF!,1,IF(#REF!,2,IF(#REF!,3,IF(#REF!,4,IF(#REF!,5,IF(#REF!,6,IF(#REF!,9,0))))))))</f>
        <v>#REF!</v>
      </c>
      <c r="Y58" s="302" t="e">
        <f>IF(#REF!,1,"")</f>
        <v>#REF!</v>
      </c>
      <c r="Z58" s="302" t="e">
        <f>IF(#REF!=TRUE,1,IF(#REF!,2,IF(#REF!,3,IF(#REF!,4,IF(#REF!,5,IF(#REF!,6,""))))))</f>
        <v>#REF!</v>
      </c>
      <c r="AA58" s="302" t="e">
        <f>ROUND(IF(ISBLANK(#REF!),"",#REF!),0)</f>
        <v>#REF!</v>
      </c>
      <c r="AB58" s="317" t="e">
        <f>ROUND(IF(#REF!="","",IF(AND(#REF!&lt;10.5,#REF!&gt;10),11,#REF!)),0)</f>
        <v>#REF!</v>
      </c>
      <c r="AC58" s="302" t="e">
        <f>ROUND(IF(#REF!="","",#REF!),0)</f>
        <v>#REF!</v>
      </c>
      <c r="AD58" s="302" t="e">
        <f>IF(#REF!="","",#REF!)</f>
        <v>#REF!</v>
      </c>
      <c r="AE58" s="302" t="e">
        <f>IF(#REF!="","",#REF!)</f>
        <v>#REF!</v>
      </c>
      <c r="AF58" s="321"/>
      <c r="AG58" s="302" t="e">
        <f>IF(#REF!,1,IF(#REF!,1,IF(#REF!,1,IF(#REF!,2,IF(#REF!,2,"")))))</f>
        <v>#REF!</v>
      </c>
      <c r="AH58" s="302" t="e">
        <f>IF(#REF!=TRUE,1,IF(#REF!=TRUE,2,IF(#REF!=TRUE,3,IF(#REF!=TRUE,4,IF(#REF!=TRUE,5,"")))))</f>
        <v>#REF!</v>
      </c>
      <c r="AI58" s="302" t="e">
        <f>IF(#REF!,1,IF(#REF!,2,IF(#REF!,3,"")))</f>
        <v>#REF!</v>
      </c>
      <c r="AJ58" s="302" t="e">
        <f>IF(#REF!,1,IF(#REF!,2,IF(#REF!,3,"")))</f>
        <v>#REF!</v>
      </c>
      <c r="AK58" s="302" t="e">
        <f>IF(#REF!,1,IF(#REF!,2,IF(#REF!,3,"")))</f>
        <v>#REF!</v>
      </c>
      <c r="AL58" s="302" t="e">
        <f>IF(#REF!,1,"")</f>
        <v>#REF!</v>
      </c>
      <c r="AM58" s="302" t="e">
        <f>IF(#REF!=0,"",#REF!)</f>
        <v>#REF!</v>
      </c>
      <c r="AN58" s="302" t="e">
        <f>ROUND(IF(#REF!=0,"",#REF!),0)</f>
        <v>#REF!</v>
      </c>
      <c r="AO58" s="324"/>
      <c r="AP58" s="324"/>
      <c r="AQ58" s="302" t="e">
        <f t="shared" si="7"/>
        <v>#REF!</v>
      </c>
    </row>
    <row r="59" spans="1:43" s="216" customFormat="1">
      <c r="A59" s="232">
        <v>54</v>
      </c>
      <c r="B59" s="249">
        <v>14</v>
      </c>
      <c r="C59" s="249" t="e">
        <f>C58</f>
        <v>#REF!</v>
      </c>
      <c r="D59" s="249" t="e">
        <f t="shared" si="0"/>
        <v>#REF!</v>
      </c>
      <c r="E59" s="249" t="e">
        <f t="shared" si="8"/>
        <v>#REF!</v>
      </c>
      <c r="F59" s="249" t="e">
        <f t="shared" si="1"/>
        <v>#REF!</v>
      </c>
      <c r="G59" s="249">
        <v>2</v>
      </c>
      <c r="H59" s="249" t="e">
        <f t="shared" si="2"/>
        <v>#REF!</v>
      </c>
      <c r="I59" s="249" t="e">
        <f>SUM(H$58:H59)*H59</f>
        <v>#REF!</v>
      </c>
      <c r="J59" s="249" t="e">
        <f>SUM(H58:H61)</f>
        <v>#REF!</v>
      </c>
      <c r="K59" s="249" t="e">
        <f t="shared" si="3"/>
        <v>#REF!</v>
      </c>
      <c r="L59" s="232" t="e">
        <f t="shared" si="4"/>
        <v>#REF!</v>
      </c>
      <c r="M59" s="232" t="e">
        <f>IF(L59=0,0,SUM(L$6:L59))</f>
        <v>#REF!</v>
      </c>
      <c r="N59" s="272"/>
      <c r="O59" s="272"/>
      <c r="P59" s="272"/>
      <c r="Q59" s="287"/>
      <c r="R59" s="272" t="e">
        <f t="shared" si="27"/>
        <v>#REF!</v>
      </c>
      <c r="S59" s="302" t="e">
        <f t="shared" si="6"/>
        <v>#REF!</v>
      </c>
      <c r="T59" s="302" t="str">
        <f t="shared" ref="T59:AE61" si="36">T58</f>
        <v/>
      </c>
      <c r="U59" s="302">
        <f t="shared" si="36"/>
        <v>1</v>
      </c>
      <c r="V59" s="302" t="str">
        <f t="shared" si="36"/>
        <v/>
      </c>
      <c r="W59" s="302" t="e">
        <f t="shared" si="36"/>
        <v>#REF!</v>
      </c>
      <c r="X59" s="317" t="e">
        <f t="shared" si="36"/>
        <v>#REF!</v>
      </c>
      <c r="Y59" s="317" t="e">
        <f t="shared" si="36"/>
        <v>#REF!</v>
      </c>
      <c r="Z59" s="317" t="e">
        <f t="shared" si="36"/>
        <v>#REF!</v>
      </c>
      <c r="AA59" s="317" t="e">
        <f t="shared" si="36"/>
        <v>#REF!</v>
      </c>
      <c r="AB59" s="317" t="e">
        <f t="shared" si="36"/>
        <v>#REF!</v>
      </c>
      <c r="AC59" s="317" t="e">
        <f t="shared" si="36"/>
        <v>#REF!</v>
      </c>
      <c r="AD59" s="317" t="e">
        <f t="shared" si="36"/>
        <v>#REF!</v>
      </c>
      <c r="AE59" s="317" t="e">
        <f t="shared" si="36"/>
        <v>#REF!</v>
      </c>
      <c r="AF59" s="321"/>
      <c r="AG59" s="317" t="e">
        <f t="shared" ref="AG59:AK61" si="37">AG58</f>
        <v>#REF!</v>
      </c>
      <c r="AH59" s="317" t="e">
        <f t="shared" si="37"/>
        <v>#REF!</v>
      </c>
      <c r="AI59" s="317" t="e">
        <f t="shared" si="37"/>
        <v>#REF!</v>
      </c>
      <c r="AJ59" s="317" t="e">
        <f t="shared" si="37"/>
        <v>#REF!</v>
      </c>
      <c r="AK59" s="317" t="e">
        <f t="shared" si="37"/>
        <v>#REF!</v>
      </c>
      <c r="AL59" s="302" t="e">
        <f>IF(#REF!,2,"")</f>
        <v>#REF!</v>
      </c>
      <c r="AM59" s="302" t="e">
        <f>IF(#REF!=0,"",#REF!)</f>
        <v>#REF!</v>
      </c>
      <c r="AN59" s="302" t="e">
        <f>ROUND(IF(#REF!=0,"",#REF!),0)</f>
        <v>#REF!</v>
      </c>
      <c r="AO59" s="324"/>
      <c r="AP59" s="324"/>
      <c r="AQ59" s="302" t="e">
        <f t="shared" si="7"/>
        <v>#REF!</v>
      </c>
    </row>
    <row r="60" spans="1:43" s="216" customFormat="1">
      <c r="A60" s="232">
        <v>55</v>
      </c>
      <c r="B60" s="249">
        <v>14</v>
      </c>
      <c r="C60" s="249" t="e">
        <f>C59</f>
        <v>#REF!</v>
      </c>
      <c r="D60" s="249" t="e">
        <f t="shared" si="0"/>
        <v>#REF!</v>
      </c>
      <c r="E60" s="249" t="e">
        <f t="shared" si="8"/>
        <v>#REF!</v>
      </c>
      <c r="F60" s="249" t="e">
        <f t="shared" si="1"/>
        <v>#REF!</v>
      </c>
      <c r="G60" s="249">
        <v>3</v>
      </c>
      <c r="H60" s="249" t="e">
        <f t="shared" si="2"/>
        <v>#REF!</v>
      </c>
      <c r="I60" s="249" t="e">
        <f>SUM(H$58:H60)*H60</f>
        <v>#REF!</v>
      </c>
      <c r="J60" s="249" t="e">
        <f>SUM(H$58:H$61)</f>
        <v>#REF!</v>
      </c>
      <c r="K60" s="249" t="e">
        <f t="shared" si="3"/>
        <v>#REF!</v>
      </c>
      <c r="L60" s="232" t="e">
        <f t="shared" si="4"/>
        <v>#REF!</v>
      </c>
      <c r="M60" s="232" t="e">
        <f>IF(L60=0,0,SUM(L$6:L60))</f>
        <v>#REF!</v>
      </c>
      <c r="N60" s="272"/>
      <c r="O60" s="272"/>
      <c r="P60" s="272"/>
      <c r="Q60" s="287"/>
      <c r="R60" s="272" t="e">
        <f t="shared" si="27"/>
        <v>#REF!</v>
      </c>
      <c r="S60" s="302" t="e">
        <f t="shared" si="6"/>
        <v>#REF!</v>
      </c>
      <c r="T60" s="302" t="str">
        <f t="shared" si="36"/>
        <v/>
      </c>
      <c r="U60" s="302">
        <f t="shared" si="36"/>
        <v>1</v>
      </c>
      <c r="V60" s="302" t="str">
        <f t="shared" si="36"/>
        <v/>
      </c>
      <c r="W60" s="302" t="e">
        <f t="shared" si="36"/>
        <v>#REF!</v>
      </c>
      <c r="X60" s="317" t="e">
        <f t="shared" si="36"/>
        <v>#REF!</v>
      </c>
      <c r="Y60" s="317" t="e">
        <f t="shared" si="36"/>
        <v>#REF!</v>
      </c>
      <c r="Z60" s="317" t="e">
        <f t="shared" si="36"/>
        <v>#REF!</v>
      </c>
      <c r="AA60" s="317" t="e">
        <f t="shared" si="36"/>
        <v>#REF!</v>
      </c>
      <c r="AB60" s="317" t="e">
        <f t="shared" si="36"/>
        <v>#REF!</v>
      </c>
      <c r="AC60" s="317" t="e">
        <f t="shared" si="36"/>
        <v>#REF!</v>
      </c>
      <c r="AD60" s="317" t="e">
        <f t="shared" si="36"/>
        <v>#REF!</v>
      </c>
      <c r="AE60" s="317" t="e">
        <f t="shared" si="36"/>
        <v>#REF!</v>
      </c>
      <c r="AF60" s="321"/>
      <c r="AG60" s="317" t="e">
        <f t="shared" si="37"/>
        <v>#REF!</v>
      </c>
      <c r="AH60" s="317" t="e">
        <f t="shared" si="37"/>
        <v>#REF!</v>
      </c>
      <c r="AI60" s="317" t="e">
        <f t="shared" si="37"/>
        <v>#REF!</v>
      </c>
      <c r="AJ60" s="317" t="e">
        <f t="shared" si="37"/>
        <v>#REF!</v>
      </c>
      <c r="AK60" s="317" t="e">
        <f t="shared" si="37"/>
        <v>#REF!</v>
      </c>
      <c r="AL60" s="302" t="e">
        <f>IF(#REF!,3,"")</f>
        <v>#REF!</v>
      </c>
      <c r="AM60" s="302" t="e">
        <f>IF(#REF!=0,"",#REF!)</f>
        <v>#REF!</v>
      </c>
      <c r="AN60" s="302" t="e">
        <f>ROUND(IF(#REF!=0,"",#REF!),0)</f>
        <v>#REF!</v>
      </c>
      <c r="AO60" s="324"/>
      <c r="AP60" s="324"/>
      <c r="AQ60" s="302" t="e">
        <f t="shared" si="7"/>
        <v>#REF!</v>
      </c>
    </row>
    <row r="61" spans="1:43" s="216" customFormat="1">
      <c r="A61" s="232">
        <v>56</v>
      </c>
      <c r="B61" s="249">
        <v>14</v>
      </c>
      <c r="C61" s="249" t="e">
        <f>C60</f>
        <v>#REF!</v>
      </c>
      <c r="D61" s="249" t="e">
        <f t="shared" si="0"/>
        <v>#REF!</v>
      </c>
      <c r="E61" s="249" t="e">
        <f t="shared" si="8"/>
        <v>#REF!</v>
      </c>
      <c r="F61" s="249" t="e">
        <f t="shared" si="1"/>
        <v>#REF!</v>
      </c>
      <c r="G61" s="249">
        <v>4</v>
      </c>
      <c r="H61" s="249" t="e">
        <f t="shared" si="2"/>
        <v>#REF!</v>
      </c>
      <c r="I61" s="249" t="e">
        <f>SUM(H$58:H61)*H61</f>
        <v>#REF!</v>
      </c>
      <c r="J61" s="249" t="e">
        <f>SUM(H$58:H$61)</f>
        <v>#REF!</v>
      </c>
      <c r="K61" s="249" t="e">
        <f t="shared" si="3"/>
        <v>#REF!</v>
      </c>
      <c r="L61" s="232" t="e">
        <f t="shared" si="4"/>
        <v>#REF!</v>
      </c>
      <c r="M61" s="232" t="e">
        <f>IF(L61=0,0,SUM(L$6:L61))</f>
        <v>#REF!</v>
      </c>
      <c r="N61" s="272"/>
      <c r="O61" s="272"/>
      <c r="P61" s="272"/>
      <c r="Q61" s="287"/>
      <c r="R61" s="272" t="e">
        <f t="shared" si="27"/>
        <v>#REF!</v>
      </c>
      <c r="S61" s="302" t="e">
        <f t="shared" si="6"/>
        <v>#REF!</v>
      </c>
      <c r="T61" s="302" t="str">
        <f t="shared" si="36"/>
        <v/>
      </c>
      <c r="U61" s="302">
        <f t="shared" si="36"/>
        <v>1</v>
      </c>
      <c r="V61" s="302" t="str">
        <f t="shared" si="36"/>
        <v/>
      </c>
      <c r="W61" s="302" t="e">
        <f t="shared" si="36"/>
        <v>#REF!</v>
      </c>
      <c r="X61" s="317" t="e">
        <f t="shared" si="36"/>
        <v>#REF!</v>
      </c>
      <c r="Y61" s="317" t="e">
        <f t="shared" si="36"/>
        <v>#REF!</v>
      </c>
      <c r="Z61" s="317" t="e">
        <f t="shared" si="36"/>
        <v>#REF!</v>
      </c>
      <c r="AA61" s="317" t="e">
        <f t="shared" si="36"/>
        <v>#REF!</v>
      </c>
      <c r="AB61" s="317" t="e">
        <f t="shared" si="36"/>
        <v>#REF!</v>
      </c>
      <c r="AC61" s="317" t="e">
        <f t="shared" si="36"/>
        <v>#REF!</v>
      </c>
      <c r="AD61" s="317" t="e">
        <f t="shared" si="36"/>
        <v>#REF!</v>
      </c>
      <c r="AE61" s="317" t="e">
        <f t="shared" si="36"/>
        <v>#REF!</v>
      </c>
      <c r="AF61" s="321"/>
      <c r="AG61" s="317" t="e">
        <f t="shared" si="37"/>
        <v>#REF!</v>
      </c>
      <c r="AH61" s="317" t="e">
        <f t="shared" si="37"/>
        <v>#REF!</v>
      </c>
      <c r="AI61" s="317" t="e">
        <f t="shared" si="37"/>
        <v>#REF!</v>
      </c>
      <c r="AJ61" s="317" t="e">
        <f t="shared" si="37"/>
        <v>#REF!</v>
      </c>
      <c r="AK61" s="317" t="e">
        <f t="shared" si="37"/>
        <v>#REF!</v>
      </c>
      <c r="AL61" s="302" t="e">
        <f>IF(#REF!,4,"")</f>
        <v>#REF!</v>
      </c>
      <c r="AM61" s="302" t="e">
        <f>IF(#REF!=0,"",#REF!)</f>
        <v>#REF!</v>
      </c>
      <c r="AN61" s="302" t="e">
        <f>ROUND(IF(#REF!=0,"",#REF!),0)</f>
        <v>#REF!</v>
      </c>
      <c r="AO61" s="324"/>
      <c r="AP61" s="324"/>
      <c r="AQ61" s="302" t="e">
        <f t="shared" si="7"/>
        <v>#REF!</v>
      </c>
    </row>
    <row r="62" spans="1:43" s="217" customFormat="1">
      <c r="A62" s="233">
        <v>57</v>
      </c>
      <c r="B62" s="250">
        <v>15</v>
      </c>
      <c r="C62" s="250" t="e">
        <f>IF(#REF!="","",#REF!)</f>
        <v>#REF!</v>
      </c>
      <c r="D62" s="250" t="e">
        <f t="shared" si="0"/>
        <v>#REF!</v>
      </c>
      <c r="E62" s="250" t="e">
        <f t="shared" si="8"/>
        <v>#REF!</v>
      </c>
      <c r="F62" s="250" t="e">
        <f t="shared" si="1"/>
        <v>#REF!</v>
      </c>
      <c r="G62" s="250">
        <v>1</v>
      </c>
      <c r="H62" s="250" t="e">
        <f t="shared" si="2"/>
        <v>#REF!</v>
      </c>
      <c r="I62" s="250" t="e">
        <f>SUM(H$62:H62)*H62</f>
        <v>#REF!</v>
      </c>
      <c r="J62" s="250" t="e">
        <f>SUM(H62:H65)</f>
        <v>#REF!</v>
      </c>
      <c r="K62" s="250" t="e">
        <f t="shared" si="3"/>
        <v>#REF!</v>
      </c>
      <c r="L62" s="233" t="e">
        <f t="shared" si="4"/>
        <v>#REF!</v>
      </c>
      <c r="M62" s="233" t="e">
        <f>IF(L62=0,0,SUM(L$6:L62))</f>
        <v>#REF!</v>
      </c>
      <c r="N62" s="273"/>
      <c r="O62" s="273"/>
      <c r="P62" s="273"/>
      <c r="Q62" s="288"/>
      <c r="R62" s="273" t="e">
        <f t="shared" si="27"/>
        <v>#REF!</v>
      </c>
      <c r="S62" s="303" t="e">
        <f t="shared" si="6"/>
        <v>#REF!</v>
      </c>
      <c r="T62" s="303" t="str">
        <f>T$6</f>
        <v/>
      </c>
      <c r="U62" s="303">
        <f>U$6</f>
        <v>1</v>
      </c>
      <c r="V62" s="303" t="str">
        <f>V$6</f>
        <v/>
      </c>
      <c r="W62" s="303" t="e">
        <f>W54</f>
        <v>#REF!</v>
      </c>
      <c r="X62" s="318" t="e">
        <f>IF(OR(#REF!="",#REF!=""),"",#REF!&amp;IF(#REF!,1,IF(#REF!,2,IF(#REF!,3,IF(#REF!,4,IF(#REF!,5,IF(#REF!,6,IF(#REF!,9,0))))))))</f>
        <v>#REF!</v>
      </c>
      <c r="Y62" s="303" t="e">
        <f>IF(#REF!,1,"")</f>
        <v>#REF!</v>
      </c>
      <c r="Z62" s="303" t="e">
        <f>IF(#REF!=TRUE,1,IF(#REF!,2,IF(#REF!,3,IF(#REF!,4,IF(#REF!,5,IF(#REF!,6,""))))))</f>
        <v>#REF!</v>
      </c>
      <c r="AA62" s="303" t="e">
        <f>ROUND(IF(ISBLANK(#REF!),"",#REF!),0)</f>
        <v>#REF!</v>
      </c>
      <c r="AB62" s="319" t="e">
        <f>ROUND(IF(#REF!="","",IF(AND(#REF!&lt;10.5,#REF!&gt;10),11,#REF!)),0)</f>
        <v>#REF!</v>
      </c>
      <c r="AC62" s="303" t="e">
        <f>ROUND(IF(#REF!="","",#REF!),0)</f>
        <v>#REF!</v>
      </c>
      <c r="AD62" s="303" t="e">
        <f>IF(#REF!="","",#REF!)</f>
        <v>#REF!</v>
      </c>
      <c r="AE62" s="303" t="e">
        <f>IF(#REF!="","",#REF!)</f>
        <v>#REF!</v>
      </c>
      <c r="AF62" s="321"/>
      <c r="AG62" s="303" t="e">
        <f>IF(#REF!,1,IF(#REF!,1,IF(#REF!,1,IF(#REF!,2,IF(#REF!,2,"")))))</f>
        <v>#REF!</v>
      </c>
      <c r="AH62" s="303" t="e">
        <f>IF(#REF!=TRUE,1,IF(#REF!=TRUE,2,IF(#REF!=TRUE,3,IF(#REF!=TRUE,4,IF(#REF!=TRUE,5,"")))))</f>
        <v>#REF!</v>
      </c>
      <c r="AI62" s="303" t="e">
        <f>IF(#REF!,1,IF(#REF!,2,IF(#REF!,3,"")))</f>
        <v>#REF!</v>
      </c>
      <c r="AJ62" s="303" t="e">
        <f>IF(#REF!,1,IF(#REF!,2,IF(#REF!,3,"")))</f>
        <v>#REF!</v>
      </c>
      <c r="AK62" s="303" t="e">
        <f>IF(#REF!,1,IF(#REF!,2,IF(#REF!,3,"")))</f>
        <v>#REF!</v>
      </c>
      <c r="AL62" s="303" t="e">
        <f>IF(#REF!,1,"")</f>
        <v>#REF!</v>
      </c>
      <c r="AM62" s="303" t="e">
        <f>IF(#REF!=0,"",#REF!)</f>
        <v>#REF!</v>
      </c>
      <c r="AN62" s="303" t="e">
        <f>ROUND(IF(#REF!=0,"",#REF!),0)</f>
        <v>#REF!</v>
      </c>
      <c r="AO62" s="324"/>
      <c r="AP62" s="324"/>
      <c r="AQ62" s="303" t="e">
        <f t="shared" si="7"/>
        <v>#REF!</v>
      </c>
    </row>
    <row r="63" spans="1:43" s="217" customFormat="1">
      <c r="A63" s="233">
        <v>58</v>
      </c>
      <c r="B63" s="250">
        <v>15</v>
      </c>
      <c r="C63" s="250" t="e">
        <f>C62</f>
        <v>#REF!</v>
      </c>
      <c r="D63" s="250" t="e">
        <f t="shared" si="0"/>
        <v>#REF!</v>
      </c>
      <c r="E63" s="250" t="e">
        <f t="shared" si="8"/>
        <v>#REF!</v>
      </c>
      <c r="F63" s="250" t="e">
        <f t="shared" si="1"/>
        <v>#REF!</v>
      </c>
      <c r="G63" s="250">
        <v>2</v>
      </c>
      <c r="H63" s="250" t="e">
        <f t="shared" si="2"/>
        <v>#REF!</v>
      </c>
      <c r="I63" s="250" t="e">
        <f>SUM(H$62:H63)*H63</f>
        <v>#REF!</v>
      </c>
      <c r="J63" s="250" t="e">
        <f>SUM(H62:H65)</f>
        <v>#REF!</v>
      </c>
      <c r="K63" s="250" t="e">
        <f t="shared" si="3"/>
        <v>#REF!</v>
      </c>
      <c r="L63" s="233" t="e">
        <f t="shared" si="4"/>
        <v>#REF!</v>
      </c>
      <c r="M63" s="233" t="e">
        <f>IF(L63=0,0,SUM(L$6:L63))</f>
        <v>#REF!</v>
      </c>
      <c r="N63" s="273"/>
      <c r="O63" s="273"/>
      <c r="P63" s="273"/>
      <c r="Q63" s="288"/>
      <c r="R63" s="273" t="e">
        <f t="shared" si="27"/>
        <v>#REF!</v>
      </c>
      <c r="S63" s="303" t="e">
        <f t="shared" si="6"/>
        <v>#REF!</v>
      </c>
      <c r="T63" s="303" t="str">
        <f t="shared" ref="T63:AE65" si="38">T62</f>
        <v/>
      </c>
      <c r="U63" s="303">
        <f t="shared" si="38"/>
        <v>1</v>
      </c>
      <c r="V63" s="303" t="str">
        <f t="shared" si="38"/>
        <v/>
      </c>
      <c r="W63" s="303" t="e">
        <f t="shared" si="38"/>
        <v>#REF!</v>
      </c>
      <c r="X63" s="318" t="e">
        <f t="shared" si="38"/>
        <v>#REF!</v>
      </c>
      <c r="Y63" s="318" t="e">
        <f t="shared" si="38"/>
        <v>#REF!</v>
      </c>
      <c r="Z63" s="318" t="e">
        <f t="shared" si="38"/>
        <v>#REF!</v>
      </c>
      <c r="AA63" s="318" t="e">
        <f t="shared" si="38"/>
        <v>#REF!</v>
      </c>
      <c r="AB63" s="318" t="e">
        <f t="shared" si="38"/>
        <v>#REF!</v>
      </c>
      <c r="AC63" s="318" t="e">
        <f t="shared" si="38"/>
        <v>#REF!</v>
      </c>
      <c r="AD63" s="318" t="e">
        <f t="shared" si="38"/>
        <v>#REF!</v>
      </c>
      <c r="AE63" s="318" t="e">
        <f t="shared" si="38"/>
        <v>#REF!</v>
      </c>
      <c r="AF63" s="321"/>
      <c r="AG63" s="318" t="e">
        <f t="shared" ref="AG63:AK65" si="39">AG62</f>
        <v>#REF!</v>
      </c>
      <c r="AH63" s="318" t="e">
        <f t="shared" si="39"/>
        <v>#REF!</v>
      </c>
      <c r="AI63" s="318" t="e">
        <f t="shared" si="39"/>
        <v>#REF!</v>
      </c>
      <c r="AJ63" s="318" t="e">
        <f t="shared" si="39"/>
        <v>#REF!</v>
      </c>
      <c r="AK63" s="318" t="e">
        <f t="shared" si="39"/>
        <v>#REF!</v>
      </c>
      <c r="AL63" s="303" t="e">
        <f>IF(#REF!,2,"")</f>
        <v>#REF!</v>
      </c>
      <c r="AM63" s="303" t="e">
        <f>IF(#REF!=0,"",#REF!)</f>
        <v>#REF!</v>
      </c>
      <c r="AN63" s="303" t="e">
        <f>ROUND(IF(#REF!=0,"",#REF!),0)</f>
        <v>#REF!</v>
      </c>
      <c r="AO63" s="324"/>
      <c r="AP63" s="324"/>
      <c r="AQ63" s="303" t="e">
        <f t="shared" si="7"/>
        <v>#REF!</v>
      </c>
    </row>
    <row r="64" spans="1:43" s="217" customFormat="1">
      <c r="A64" s="233">
        <v>59</v>
      </c>
      <c r="B64" s="250">
        <v>15</v>
      </c>
      <c r="C64" s="250" t="e">
        <f>C63</f>
        <v>#REF!</v>
      </c>
      <c r="D64" s="250" t="e">
        <f t="shared" si="0"/>
        <v>#REF!</v>
      </c>
      <c r="E64" s="250" t="e">
        <f t="shared" si="8"/>
        <v>#REF!</v>
      </c>
      <c r="F64" s="250" t="e">
        <f t="shared" si="1"/>
        <v>#REF!</v>
      </c>
      <c r="G64" s="250">
        <v>3</v>
      </c>
      <c r="H64" s="250" t="e">
        <f t="shared" si="2"/>
        <v>#REF!</v>
      </c>
      <c r="I64" s="250" t="e">
        <f>SUM(H$62:H64)*H64</f>
        <v>#REF!</v>
      </c>
      <c r="J64" s="250" t="e">
        <f>SUM(H$62:H$65)</f>
        <v>#REF!</v>
      </c>
      <c r="K64" s="250" t="e">
        <f t="shared" si="3"/>
        <v>#REF!</v>
      </c>
      <c r="L64" s="233" t="e">
        <f t="shared" si="4"/>
        <v>#REF!</v>
      </c>
      <c r="M64" s="233" t="e">
        <f>IF(L64=0,0,SUM(L$6:L64))</f>
        <v>#REF!</v>
      </c>
      <c r="N64" s="273"/>
      <c r="O64" s="273"/>
      <c r="P64" s="273"/>
      <c r="Q64" s="288"/>
      <c r="R64" s="273" t="e">
        <f t="shared" si="27"/>
        <v>#REF!</v>
      </c>
      <c r="S64" s="303" t="e">
        <f t="shared" si="6"/>
        <v>#REF!</v>
      </c>
      <c r="T64" s="303" t="str">
        <f t="shared" si="38"/>
        <v/>
      </c>
      <c r="U64" s="303">
        <f t="shared" si="38"/>
        <v>1</v>
      </c>
      <c r="V64" s="303" t="str">
        <f t="shared" si="38"/>
        <v/>
      </c>
      <c r="W64" s="303" t="e">
        <f t="shared" si="38"/>
        <v>#REF!</v>
      </c>
      <c r="X64" s="318" t="e">
        <f t="shared" si="38"/>
        <v>#REF!</v>
      </c>
      <c r="Y64" s="318" t="e">
        <f t="shared" si="38"/>
        <v>#REF!</v>
      </c>
      <c r="Z64" s="318" t="e">
        <f t="shared" si="38"/>
        <v>#REF!</v>
      </c>
      <c r="AA64" s="318" t="e">
        <f t="shared" si="38"/>
        <v>#REF!</v>
      </c>
      <c r="AB64" s="318" t="e">
        <f t="shared" si="38"/>
        <v>#REF!</v>
      </c>
      <c r="AC64" s="318" t="e">
        <f t="shared" si="38"/>
        <v>#REF!</v>
      </c>
      <c r="AD64" s="318" t="e">
        <f t="shared" si="38"/>
        <v>#REF!</v>
      </c>
      <c r="AE64" s="318" t="e">
        <f t="shared" si="38"/>
        <v>#REF!</v>
      </c>
      <c r="AF64" s="321"/>
      <c r="AG64" s="318" t="e">
        <f t="shared" si="39"/>
        <v>#REF!</v>
      </c>
      <c r="AH64" s="318" t="e">
        <f t="shared" si="39"/>
        <v>#REF!</v>
      </c>
      <c r="AI64" s="318" t="e">
        <f t="shared" si="39"/>
        <v>#REF!</v>
      </c>
      <c r="AJ64" s="318" t="e">
        <f t="shared" si="39"/>
        <v>#REF!</v>
      </c>
      <c r="AK64" s="318" t="e">
        <f t="shared" si="39"/>
        <v>#REF!</v>
      </c>
      <c r="AL64" s="303" t="e">
        <f>IF(#REF!,3,"")</f>
        <v>#REF!</v>
      </c>
      <c r="AM64" s="303" t="e">
        <f>IF(#REF!=0,"",#REF!)</f>
        <v>#REF!</v>
      </c>
      <c r="AN64" s="303" t="e">
        <f>ROUND(IF(#REF!=0,"",#REF!),0)</f>
        <v>#REF!</v>
      </c>
      <c r="AO64" s="324"/>
      <c r="AP64" s="324"/>
      <c r="AQ64" s="303" t="e">
        <f t="shared" si="7"/>
        <v>#REF!</v>
      </c>
    </row>
    <row r="65" spans="1:43" s="217" customFormat="1">
      <c r="A65" s="233">
        <v>60</v>
      </c>
      <c r="B65" s="250">
        <v>15</v>
      </c>
      <c r="C65" s="250" t="e">
        <f>C64</f>
        <v>#REF!</v>
      </c>
      <c r="D65" s="250" t="e">
        <f t="shared" si="0"/>
        <v>#REF!</v>
      </c>
      <c r="E65" s="250" t="e">
        <f t="shared" si="8"/>
        <v>#REF!</v>
      </c>
      <c r="F65" s="250" t="e">
        <f t="shared" si="1"/>
        <v>#REF!</v>
      </c>
      <c r="G65" s="250">
        <v>4</v>
      </c>
      <c r="H65" s="250" t="e">
        <f t="shared" si="2"/>
        <v>#REF!</v>
      </c>
      <c r="I65" s="250" t="e">
        <f>SUM(H$62:H65)*H65</f>
        <v>#REF!</v>
      </c>
      <c r="J65" s="250" t="e">
        <f>SUM(H$62:H$65)</f>
        <v>#REF!</v>
      </c>
      <c r="K65" s="250" t="e">
        <f t="shared" si="3"/>
        <v>#REF!</v>
      </c>
      <c r="L65" s="233" t="e">
        <f t="shared" si="4"/>
        <v>#REF!</v>
      </c>
      <c r="M65" s="233" t="e">
        <f>IF(L65=0,0,SUM(L$6:L65))</f>
        <v>#REF!</v>
      </c>
      <c r="N65" s="273"/>
      <c r="O65" s="273"/>
      <c r="P65" s="273"/>
      <c r="Q65" s="288"/>
      <c r="R65" s="273" t="e">
        <f t="shared" si="27"/>
        <v>#REF!</v>
      </c>
      <c r="S65" s="303" t="e">
        <f t="shared" si="6"/>
        <v>#REF!</v>
      </c>
      <c r="T65" s="303" t="str">
        <f t="shared" si="38"/>
        <v/>
      </c>
      <c r="U65" s="303">
        <f t="shared" si="38"/>
        <v>1</v>
      </c>
      <c r="V65" s="303" t="str">
        <f t="shared" si="38"/>
        <v/>
      </c>
      <c r="W65" s="303" t="e">
        <f t="shared" si="38"/>
        <v>#REF!</v>
      </c>
      <c r="X65" s="318" t="e">
        <f t="shared" si="38"/>
        <v>#REF!</v>
      </c>
      <c r="Y65" s="318" t="e">
        <f t="shared" si="38"/>
        <v>#REF!</v>
      </c>
      <c r="Z65" s="318" t="e">
        <f t="shared" si="38"/>
        <v>#REF!</v>
      </c>
      <c r="AA65" s="318" t="e">
        <f t="shared" si="38"/>
        <v>#REF!</v>
      </c>
      <c r="AB65" s="318" t="e">
        <f t="shared" si="38"/>
        <v>#REF!</v>
      </c>
      <c r="AC65" s="318" t="e">
        <f t="shared" si="38"/>
        <v>#REF!</v>
      </c>
      <c r="AD65" s="318" t="e">
        <f t="shared" si="38"/>
        <v>#REF!</v>
      </c>
      <c r="AE65" s="318" t="e">
        <f t="shared" si="38"/>
        <v>#REF!</v>
      </c>
      <c r="AF65" s="321"/>
      <c r="AG65" s="318" t="e">
        <f t="shared" si="39"/>
        <v>#REF!</v>
      </c>
      <c r="AH65" s="318" t="e">
        <f t="shared" si="39"/>
        <v>#REF!</v>
      </c>
      <c r="AI65" s="318" t="e">
        <f t="shared" si="39"/>
        <v>#REF!</v>
      </c>
      <c r="AJ65" s="318" t="e">
        <f t="shared" si="39"/>
        <v>#REF!</v>
      </c>
      <c r="AK65" s="318" t="e">
        <f t="shared" si="39"/>
        <v>#REF!</v>
      </c>
      <c r="AL65" s="303" t="e">
        <f>IF(#REF!,4,"")</f>
        <v>#REF!</v>
      </c>
      <c r="AM65" s="303" t="e">
        <f>IF(#REF!=0,"",#REF!)</f>
        <v>#REF!</v>
      </c>
      <c r="AN65" s="303" t="e">
        <f>ROUND(IF(#REF!=0,"",#REF!),0)</f>
        <v>#REF!</v>
      </c>
      <c r="AO65" s="324"/>
      <c r="AP65" s="324"/>
      <c r="AQ65" s="303" t="e">
        <f t="shared" si="7"/>
        <v>#REF!</v>
      </c>
    </row>
    <row r="66" spans="1:43" s="207" customFormat="1" hidden="1">
      <c r="A66" s="227"/>
      <c r="B66" s="238"/>
      <c r="C66" s="244"/>
      <c r="D66" s="238"/>
      <c r="E66" s="238"/>
      <c r="F66" s="238"/>
      <c r="G66" s="238"/>
      <c r="H66" s="238"/>
      <c r="I66" s="238"/>
      <c r="J66" s="238"/>
      <c r="K66" s="238"/>
      <c r="L66" s="221"/>
      <c r="M66" s="221"/>
      <c r="N66" s="261"/>
      <c r="O66" s="261"/>
      <c r="P66" s="261"/>
      <c r="Q66" s="276"/>
      <c r="R66" s="267" t="str">
        <f t="shared" ref="R66:R73" si="40">IF(F66=0,"",C66)</f>
        <v/>
      </c>
      <c r="S66" s="291"/>
      <c r="T66" s="291"/>
      <c r="U66" s="291"/>
      <c r="V66" s="291"/>
      <c r="W66" s="291"/>
      <c r="X66" s="306"/>
      <c r="Y66" s="291"/>
      <c r="Z66" s="291"/>
      <c r="AA66" s="291"/>
      <c r="AB66" s="306"/>
      <c r="AC66" s="291"/>
      <c r="AD66" s="291"/>
      <c r="AE66" s="291"/>
      <c r="AF66" s="291"/>
      <c r="AG66" s="291"/>
      <c r="AH66" s="291"/>
      <c r="AI66" s="291"/>
      <c r="AJ66" s="291"/>
      <c r="AK66" s="291"/>
      <c r="AL66" s="323"/>
      <c r="AM66" s="323"/>
      <c r="AN66" s="323"/>
      <c r="AO66" s="323"/>
      <c r="AP66" s="323"/>
      <c r="AQ66" s="323"/>
    </row>
    <row r="67" spans="1:43" s="207" customFormat="1" hidden="1">
      <c r="A67" s="227"/>
      <c r="B67" s="238"/>
      <c r="C67" s="244"/>
      <c r="D67" s="238"/>
      <c r="E67" s="238"/>
      <c r="F67" s="238"/>
      <c r="G67" s="238"/>
      <c r="H67" s="238"/>
      <c r="I67" s="238"/>
      <c r="J67" s="238"/>
      <c r="K67" s="238"/>
      <c r="L67" s="221"/>
      <c r="M67" s="221"/>
      <c r="N67" s="261"/>
      <c r="O67" s="261"/>
      <c r="P67" s="261"/>
      <c r="Q67" s="276"/>
      <c r="R67" s="267" t="str">
        <f t="shared" si="40"/>
        <v/>
      </c>
      <c r="S67" s="291"/>
      <c r="T67" s="291"/>
      <c r="U67" s="291"/>
      <c r="V67" s="291"/>
      <c r="W67" s="291"/>
      <c r="X67" s="306"/>
      <c r="Y67" s="291"/>
      <c r="Z67" s="291"/>
      <c r="AA67" s="291"/>
      <c r="AB67" s="306"/>
      <c r="AC67" s="291"/>
      <c r="AD67" s="291"/>
      <c r="AE67" s="291"/>
      <c r="AF67" s="291"/>
      <c r="AG67" s="291"/>
      <c r="AH67" s="291"/>
      <c r="AI67" s="291"/>
      <c r="AJ67" s="291"/>
      <c r="AK67" s="291"/>
      <c r="AL67" s="323"/>
      <c r="AM67" s="323"/>
      <c r="AN67" s="323"/>
      <c r="AO67" s="323"/>
      <c r="AP67" s="323"/>
      <c r="AQ67" s="323"/>
    </row>
    <row r="68" spans="1:43" s="207" customFormat="1" hidden="1">
      <c r="A68" s="227"/>
      <c r="B68" s="238"/>
      <c r="C68" s="244"/>
      <c r="D68" s="238"/>
      <c r="E68" s="238"/>
      <c r="F68" s="238"/>
      <c r="G68" s="238"/>
      <c r="H68" s="238"/>
      <c r="I68" s="238"/>
      <c r="J68" s="238"/>
      <c r="K68" s="238"/>
      <c r="L68" s="221"/>
      <c r="M68" s="221"/>
      <c r="N68" s="261"/>
      <c r="O68" s="261"/>
      <c r="P68" s="261"/>
      <c r="Q68" s="276"/>
      <c r="R68" s="267" t="str">
        <f t="shared" si="40"/>
        <v/>
      </c>
      <c r="S68" s="291"/>
      <c r="T68" s="291"/>
      <c r="U68" s="291"/>
      <c r="V68" s="291"/>
      <c r="W68" s="291"/>
      <c r="X68" s="306"/>
      <c r="Y68" s="291"/>
      <c r="Z68" s="291"/>
      <c r="AA68" s="291"/>
      <c r="AB68" s="306"/>
      <c r="AC68" s="291"/>
      <c r="AD68" s="291"/>
      <c r="AE68" s="291"/>
      <c r="AF68" s="291"/>
      <c r="AG68" s="291"/>
      <c r="AH68" s="291"/>
      <c r="AI68" s="291"/>
      <c r="AJ68" s="291"/>
      <c r="AK68" s="291"/>
      <c r="AL68" s="323"/>
      <c r="AM68" s="323"/>
      <c r="AN68" s="323"/>
      <c r="AO68" s="323"/>
      <c r="AP68" s="323"/>
      <c r="AQ68" s="323"/>
    </row>
    <row r="69" spans="1:43" s="207" customFormat="1" hidden="1">
      <c r="A69" s="227"/>
      <c r="B69" s="238"/>
      <c r="C69" s="244"/>
      <c r="D69" s="238"/>
      <c r="E69" s="238"/>
      <c r="F69" s="238"/>
      <c r="G69" s="238"/>
      <c r="H69" s="238"/>
      <c r="I69" s="238"/>
      <c r="J69" s="238"/>
      <c r="K69" s="238"/>
      <c r="L69" s="221"/>
      <c r="M69" s="221"/>
      <c r="N69" s="261"/>
      <c r="O69" s="261"/>
      <c r="P69" s="261"/>
      <c r="Q69" s="276"/>
      <c r="R69" s="267" t="str">
        <f t="shared" si="40"/>
        <v/>
      </c>
      <c r="S69" s="291"/>
      <c r="T69" s="291"/>
      <c r="U69" s="291"/>
      <c r="V69" s="291"/>
      <c r="W69" s="291"/>
      <c r="X69" s="306"/>
      <c r="Y69" s="291"/>
      <c r="Z69" s="291"/>
      <c r="AA69" s="291"/>
      <c r="AB69" s="306"/>
      <c r="AC69" s="291"/>
      <c r="AD69" s="291"/>
      <c r="AE69" s="291"/>
      <c r="AF69" s="291"/>
      <c r="AG69" s="291"/>
      <c r="AH69" s="291"/>
      <c r="AI69" s="291"/>
      <c r="AJ69" s="291"/>
      <c r="AK69" s="291"/>
      <c r="AL69" s="323"/>
      <c r="AM69" s="323"/>
      <c r="AN69" s="323"/>
      <c r="AO69" s="323"/>
      <c r="AP69" s="323"/>
      <c r="AQ69" s="323"/>
    </row>
    <row r="70" spans="1:43" s="207" customFormat="1" hidden="1">
      <c r="A70" s="227"/>
      <c r="B70" s="238"/>
      <c r="C70" s="244"/>
      <c r="D70" s="238"/>
      <c r="E70" s="238"/>
      <c r="F70" s="238"/>
      <c r="G70" s="238"/>
      <c r="H70" s="238"/>
      <c r="I70" s="238"/>
      <c r="J70" s="238"/>
      <c r="K70" s="238"/>
      <c r="L70" s="221"/>
      <c r="M70" s="221"/>
      <c r="N70" s="261"/>
      <c r="O70" s="261"/>
      <c r="P70" s="261"/>
      <c r="Q70" s="276"/>
      <c r="R70" s="267" t="str">
        <f t="shared" si="40"/>
        <v/>
      </c>
      <c r="S70" s="291"/>
      <c r="T70" s="291"/>
      <c r="U70" s="291"/>
      <c r="V70" s="291"/>
      <c r="W70" s="291"/>
      <c r="X70" s="306"/>
      <c r="Y70" s="291"/>
      <c r="Z70" s="291"/>
      <c r="AA70" s="291"/>
      <c r="AB70" s="306"/>
      <c r="AC70" s="291"/>
      <c r="AD70" s="291"/>
      <c r="AE70" s="291"/>
      <c r="AF70" s="291"/>
      <c r="AG70" s="291"/>
      <c r="AH70" s="291"/>
      <c r="AI70" s="291"/>
      <c r="AJ70" s="291"/>
      <c r="AK70" s="291"/>
      <c r="AL70" s="323"/>
      <c r="AM70" s="323"/>
      <c r="AN70" s="323"/>
      <c r="AO70" s="323"/>
      <c r="AP70" s="323"/>
      <c r="AQ70" s="323"/>
    </row>
    <row r="71" spans="1:43" s="207" customFormat="1" hidden="1">
      <c r="A71" s="227"/>
      <c r="B71" s="238"/>
      <c r="C71" s="244"/>
      <c r="D71" s="238"/>
      <c r="E71" s="238"/>
      <c r="F71" s="238"/>
      <c r="G71" s="238"/>
      <c r="H71" s="238"/>
      <c r="I71" s="238"/>
      <c r="J71" s="238"/>
      <c r="K71" s="238"/>
      <c r="L71" s="221"/>
      <c r="M71" s="221"/>
      <c r="N71" s="261"/>
      <c r="O71" s="261"/>
      <c r="P71" s="261"/>
      <c r="Q71" s="276"/>
      <c r="R71" s="267" t="str">
        <f t="shared" si="40"/>
        <v/>
      </c>
      <c r="S71" s="291"/>
      <c r="T71" s="291"/>
      <c r="U71" s="291"/>
      <c r="V71" s="291"/>
      <c r="W71" s="291"/>
      <c r="X71" s="306"/>
      <c r="Y71" s="291"/>
      <c r="Z71" s="291"/>
      <c r="AA71" s="291"/>
      <c r="AB71" s="306"/>
      <c r="AC71" s="291"/>
      <c r="AD71" s="291"/>
      <c r="AE71" s="291"/>
      <c r="AF71" s="291"/>
      <c r="AG71" s="291"/>
      <c r="AH71" s="291"/>
      <c r="AI71" s="291"/>
      <c r="AJ71" s="291"/>
      <c r="AK71" s="291"/>
      <c r="AL71" s="323"/>
      <c r="AM71" s="323"/>
      <c r="AN71" s="323"/>
      <c r="AO71" s="323"/>
      <c r="AP71" s="323"/>
      <c r="AQ71" s="323"/>
    </row>
    <row r="72" spans="1:43" s="207" customFormat="1" hidden="1">
      <c r="A72" s="227"/>
      <c r="B72" s="238"/>
      <c r="C72" s="244"/>
      <c r="D72" s="238"/>
      <c r="E72" s="238"/>
      <c r="F72" s="238"/>
      <c r="G72" s="238"/>
      <c r="H72" s="238"/>
      <c r="I72" s="238"/>
      <c r="J72" s="238"/>
      <c r="K72" s="238"/>
      <c r="L72" s="221"/>
      <c r="M72" s="221"/>
      <c r="N72" s="261"/>
      <c r="O72" s="261"/>
      <c r="P72" s="261"/>
      <c r="Q72" s="276"/>
      <c r="R72" s="267" t="str">
        <f t="shared" si="40"/>
        <v/>
      </c>
      <c r="S72" s="291"/>
      <c r="T72" s="291"/>
      <c r="U72" s="291"/>
      <c r="V72" s="291"/>
      <c r="W72" s="291"/>
      <c r="X72" s="306"/>
      <c r="Y72" s="291"/>
      <c r="Z72" s="291"/>
      <c r="AA72" s="291"/>
      <c r="AB72" s="306"/>
      <c r="AC72" s="291"/>
      <c r="AD72" s="291"/>
      <c r="AE72" s="291"/>
      <c r="AF72" s="291"/>
      <c r="AG72" s="291"/>
      <c r="AH72" s="291"/>
      <c r="AI72" s="291"/>
      <c r="AJ72" s="291"/>
      <c r="AK72" s="291"/>
      <c r="AL72" s="323"/>
      <c r="AM72" s="323"/>
      <c r="AN72" s="323"/>
      <c r="AO72" s="323"/>
      <c r="AP72" s="323"/>
      <c r="AQ72" s="323"/>
    </row>
    <row r="73" spans="1:43" s="207" customFormat="1" hidden="1">
      <c r="A73" s="221"/>
      <c r="B73" s="238"/>
      <c r="C73" s="238"/>
      <c r="D73" s="238"/>
      <c r="E73" s="238"/>
      <c r="F73" s="238"/>
      <c r="G73" s="238"/>
      <c r="H73" s="238"/>
      <c r="I73" s="238"/>
      <c r="J73" s="238"/>
      <c r="K73" s="238"/>
      <c r="L73" s="221"/>
      <c r="M73" s="221"/>
      <c r="N73" s="261"/>
      <c r="O73" s="261"/>
      <c r="P73" s="261"/>
      <c r="Q73" s="276"/>
      <c r="R73" s="267" t="str">
        <f t="shared" si="40"/>
        <v/>
      </c>
      <c r="S73" s="291"/>
      <c r="T73" s="291"/>
      <c r="U73" s="291"/>
      <c r="V73" s="291"/>
      <c r="W73" s="291"/>
      <c r="X73" s="306"/>
      <c r="Y73" s="291"/>
      <c r="Z73" s="291"/>
      <c r="AA73" s="291"/>
      <c r="AB73" s="306"/>
      <c r="AC73" s="291"/>
      <c r="AD73" s="291"/>
      <c r="AE73" s="291"/>
      <c r="AF73" s="291"/>
      <c r="AG73" s="291"/>
      <c r="AH73" s="291"/>
      <c r="AI73" s="291"/>
      <c r="AJ73" s="291"/>
      <c r="AK73" s="291"/>
      <c r="AL73" s="323"/>
      <c r="AM73" s="323"/>
      <c r="AN73" s="323"/>
      <c r="AO73" s="323"/>
      <c r="AP73" s="323"/>
      <c r="AQ73" s="323"/>
    </row>
    <row r="74" spans="1:43" s="207" customFormat="1" hidden="1">
      <c r="A74" s="221"/>
      <c r="B74" s="238"/>
      <c r="C74" s="238"/>
      <c r="D74" s="238"/>
      <c r="E74" s="238"/>
      <c r="F74" s="238"/>
      <c r="G74" s="238"/>
      <c r="H74" s="238"/>
      <c r="I74" s="238"/>
      <c r="J74" s="238"/>
      <c r="K74" s="238"/>
      <c r="L74" s="221"/>
      <c r="M74" s="221"/>
      <c r="N74" s="261"/>
      <c r="O74" s="261"/>
      <c r="P74" s="261"/>
      <c r="Q74" s="276"/>
      <c r="R74" s="261"/>
      <c r="S74" s="291"/>
      <c r="T74" s="291"/>
      <c r="U74" s="291"/>
      <c r="V74" s="291"/>
      <c r="W74" s="291"/>
      <c r="X74" s="306"/>
      <c r="Y74" s="291"/>
      <c r="Z74" s="291"/>
      <c r="AA74" s="291"/>
      <c r="AB74" s="306"/>
      <c r="AC74" s="291"/>
      <c r="AD74" s="291"/>
      <c r="AE74" s="291"/>
      <c r="AF74" s="291"/>
      <c r="AG74" s="291"/>
      <c r="AH74" s="291"/>
      <c r="AI74" s="291"/>
      <c r="AJ74" s="291"/>
      <c r="AK74" s="291"/>
      <c r="AL74" s="323"/>
      <c r="AM74" s="323"/>
      <c r="AN74" s="323"/>
      <c r="AO74" s="323"/>
      <c r="AP74" s="323"/>
      <c r="AQ74" s="323"/>
    </row>
    <row r="75" spans="1:43" s="207" customFormat="1" hidden="1">
      <c r="A75" s="221"/>
      <c r="B75" s="238"/>
      <c r="C75" s="238"/>
      <c r="D75" s="238"/>
      <c r="E75" s="238"/>
      <c r="F75" s="238"/>
      <c r="G75" s="238"/>
      <c r="H75" s="238"/>
      <c r="I75" s="238"/>
      <c r="J75" s="238"/>
      <c r="K75" s="238"/>
      <c r="L75" s="221"/>
      <c r="M75" s="221"/>
      <c r="N75" s="261"/>
      <c r="O75" s="261"/>
      <c r="P75" s="261"/>
      <c r="Q75" s="276"/>
      <c r="R75" s="261"/>
      <c r="S75" s="291"/>
      <c r="T75" s="291"/>
      <c r="U75" s="291"/>
      <c r="V75" s="291"/>
      <c r="W75" s="291"/>
      <c r="X75" s="306"/>
      <c r="Y75" s="291"/>
      <c r="Z75" s="291"/>
      <c r="AA75" s="291"/>
      <c r="AB75" s="306"/>
      <c r="AC75" s="291"/>
      <c r="AD75" s="291"/>
      <c r="AE75" s="291"/>
      <c r="AF75" s="291"/>
      <c r="AG75" s="291"/>
      <c r="AH75" s="291"/>
      <c r="AI75" s="291"/>
      <c r="AJ75" s="291"/>
      <c r="AK75" s="291"/>
      <c r="AL75" s="323"/>
      <c r="AM75" s="323"/>
      <c r="AN75" s="323"/>
      <c r="AO75" s="323"/>
      <c r="AP75" s="323"/>
      <c r="AQ75" s="323"/>
    </row>
    <row r="76" spans="1:43" hidden="1">
      <c r="B76" s="251"/>
      <c r="C76" s="251"/>
      <c r="D76" s="251"/>
      <c r="E76" s="251"/>
      <c r="F76" s="251"/>
      <c r="G76" s="251"/>
      <c r="M76" s="252"/>
      <c r="N76" s="252"/>
      <c r="O76" s="252"/>
      <c r="P76" s="252"/>
      <c r="Q76" s="252"/>
      <c r="R76" s="252"/>
      <c r="S76" s="252"/>
      <c r="T76" s="252" t="s">
        <v>2165</v>
      </c>
      <c r="U76" s="252"/>
      <c r="V76" s="252"/>
      <c r="W76" s="252"/>
      <c r="X76" s="252"/>
      <c r="Y76" s="252"/>
      <c r="Z76" s="252"/>
      <c r="AA76" s="252"/>
      <c r="AB76" s="252"/>
      <c r="AC76" s="252"/>
      <c r="AD76" s="252"/>
      <c r="AE76" s="252"/>
      <c r="AF76" s="252"/>
      <c r="AG76" s="252"/>
      <c r="AH76" s="252"/>
      <c r="AI76" s="252"/>
      <c r="AJ76" s="252"/>
      <c r="AK76" s="252"/>
    </row>
    <row r="77" spans="1:43" hidden="1">
      <c r="B77" s="252"/>
      <c r="C77" s="252"/>
      <c r="D77" s="252"/>
      <c r="E77" s="252"/>
      <c r="F77" s="252"/>
      <c r="G77" s="252"/>
      <c r="M77" s="252"/>
      <c r="N77" s="252"/>
      <c r="O77" s="252"/>
      <c r="P77" s="252"/>
      <c r="Q77" s="252"/>
      <c r="R77" s="252"/>
      <c r="S77" s="252"/>
      <c r="T77" s="252" t="str">
        <f>T6&amp;AH6&amp;AL6</f>
        <v/>
      </c>
      <c r="U77" s="252"/>
      <c r="V77" s="252"/>
      <c r="W77" s="252"/>
      <c r="X77" s="252"/>
      <c r="Y77" s="252"/>
      <c r="Z77" s="252"/>
      <c r="AA77" s="252"/>
      <c r="AB77" s="252"/>
      <c r="AC77" s="252"/>
      <c r="AD77" s="252"/>
      <c r="AE77" s="252"/>
      <c r="AF77" s="252"/>
      <c r="AG77" s="252"/>
      <c r="AH77" s="252"/>
      <c r="AI77" s="252"/>
      <c r="AJ77" s="252"/>
      <c r="AK77" s="252"/>
    </row>
    <row r="78" spans="1:43" hidden="1">
      <c r="A78" s="203">
        <f>IF(COUNTIF('建築工事届（別記第40号様式）'!AN123:AQ123,TRUE)&gt;=COLUMN()-COLUMN($S$6)+1,COLUMN()-COLUMN($S$6)+1,IF(COLUMN()-COLUMN($S$6)+1&lt;=COUNTIF('建築工事届（別記第40号様式）'!AN123:AQ123,TRUE),"",""))</f>
        <v>-17</v>
      </c>
      <c r="B78" s="252"/>
      <c r="C78" s="252"/>
      <c r="D78" s="252"/>
      <c r="E78" s="252"/>
      <c r="F78" s="252"/>
      <c r="G78" s="252"/>
      <c r="M78" s="252"/>
      <c r="N78" s="252"/>
      <c r="O78" s="252"/>
      <c r="P78" s="252"/>
      <c r="Q78" s="252"/>
      <c r="R78" s="252"/>
      <c r="S78" s="252"/>
      <c r="T78" s="252" t="str">
        <f>T6&amp;AH6&amp;AL7</f>
        <v/>
      </c>
      <c r="U78" s="252"/>
      <c r="V78" s="252"/>
      <c r="W78" s="252"/>
      <c r="X78" s="252"/>
      <c r="Y78" s="252"/>
      <c r="Z78" s="252"/>
      <c r="AA78" s="252"/>
      <c r="AB78" s="252"/>
      <c r="AC78" s="252"/>
      <c r="AD78" s="252"/>
      <c r="AE78" s="252"/>
      <c r="AF78" s="252"/>
      <c r="AG78" s="252"/>
      <c r="AH78" s="252"/>
      <c r="AI78" s="252"/>
      <c r="AJ78" s="252"/>
      <c r="AK78" s="252"/>
    </row>
    <row r="79" spans="1:43" hidden="1">
      <c r="A79" s="203">
        <f>IF(COUNTIF('建築工事届（別記第40号様式）'!AN123:AQ123,TRUE)&gt;=COLUMN()-COLUMN($S$7)+1,COLUMN()-COLUMN($S$7)+1,IF(COLUMN()-COLUMN($S$7)+1&lt;=COUNTIF('建築工事届（別記第40号様式）'!AN123:AQ123,TRUE),"",""))</f>
        <v>-17</v>
      </c>
      <c r="B79" s="252"/>
      <c r="C79" s="252"/>
      <c r="D79" s="252"/>
      <c r="E79" s="252"/>
      <c r="F79" s="252"/>
      <c r="G79" s="252"/>
      <c r="M79" s="252"/>
      <c r="N79" s="252"/>
      <c r="O79" s="252"/>
      <c r="P79" s="252"/>
      <c r="Q79" s="252"/>
      <c r="R79" s="252"/>
      <c r="S79" s="252"/>
      <c r="T79" s="252" t="str">
        <f>T6&amp;AH6&amp;AL8</f>
        <v/>
      </c>
      <c r="U79" s="252"/>
      <c r="V79" s="252"/>
      <c r="W79" s="252"/>
      <c r="X79" s="252"/>
      <c r="Y79" s="252"/>
      <c r="Z79" s="252"/>
      <c r="AA79" s="252"/>
      <c r="AB79" s="252"/>
      <c r="AC79" s="252"/>
      <c r="AD79" s="252"/>
      <c r="AE79" s="252"/>
      <c r="AF79" s="252"/>
      <c r="AG79" s="252"/>
      <c r="AH79" s="252"/>
      <c r="AI79" s="252"/>
      <c r="AJ79" s="252"/>
      <c r="AK79" s="252"/>
    </row>
    <row r="80" spans="1:43" hidden="1">
      <c r="A80" s="203">
        <f>IF(COUNTIF('建築工事届（別記第40号様式）'!AN123:AQ123,TRUE)&gt;=COLUMN()-COLUMN($S$8)+1,COLUMN()-COLUMN($S$8)+1,IF(COLUMN()-COLUMN($S$8)+1&lt;=COUNTIF('建築工事届（別記第40号様式）'!AN123:AQ123,TRUE),"",""))</f>
        <v>-17</v>
      </c>
      <c r="B80" s="252"/>
      <c r="C80" s="252"/>
      <c r="D80" s="252"/>
      <c r="E80" s="252"/>
      <c r="F80" s="252"/>
      <c r="G80" s="252"/>
      <c r="M80" s="252"/>
      <c r="N80" s="252"/>
      <c r="O80" s="252"/>
      <c r="P80" s="252"/>
      <c r="Q80" s="252"/>
      <c r="R80" s="252"/>
      <c r="S80" s="252"/>
      <c r="T80" s="252" t="str">
        <f>T6&amp;AH6&amp;AL9</f>
        <v/>
      </c>
      <c r="U80" s="252"/>
      <c r="V80" s="252"/>
      <c r="W80" s="252"/>
      <c r="X80" s="252"/>
      <c r="Y80" s="252"/>
      <c r="Z80" s="252"/>
      <c r="AA80" s="252"/>
      <c r="AB80" s="252"/>
      <c r="AC80" s="252"/>
      <c r="AD80" s="252"/>
      <c r="AE80" s="252"/>
      <c r="AF80" s="252"/>
      <c r="AG80" s="252"/>
      <c r="AH80" s="252"/>
      <c r="AI80" s="252"/>
      <c r="AJ80" s="252"/>
      <c r="AK80" s="252"/>
    </row>
    <row r="81" spans="1:40" hidden="1">
      <c r="A81" s="203">
        <f>IF(COUNTIF('建築工事届（別記第40号様式）'!AN123:AQ123,TRUE)&gt;=COLUMN()-COLUMN($S$9)+1,COLUMN()-COLUMN($S$9)+1,IF(COLUMN()-COLUMN($S$9)+1&lt;=COUNTIF('建築工事届（別記第40号様式）'!AN123:AQ123,TRUE),"",""))</f>
        <v>-17</v>
      </c>
      <c r="B81" s="252"/>
      <c r="C81" s="252"/>
      <c r="D81" s="252"/>
      <c r="E81" s="252"/>
      <c r="F81" s="252"/>
      <c r="G81" s="252"/>
      <c r="M81" s="252"/>
      <c r="N81" s="252"/>
      <c r="O81" s="252"/>
      <c r="P81" s="252"/>
      <c r="Q81" s="252"/>
      <c r="R81" s="252"/>
      <c r="S81" s="252"/>
      <c r="T81" s="252" t="e">
        <f>T10&amp;AH10&amp;AL10</f>
        <v>#REF!</v>
      </c>
      <c r="U81" s="252"/>
      <c r="V81" s="252"/>
      <c r="W81" s="252"/>
      <c r="X81" s="252"/>
      <c r="Y81" s="252"/>
      <c r="Z81" s="252"/>
      <c r="AA81" s="252"/>
      <c r="AB81" s="252"/>
      <c r="AC81" s="252"/>
      <c r="AD81" s="252"/>
      <c r="AE81" s="252"/>
      <c r="AF81" s="252"/>
      <c r="AG81" s="252"/>
      <c r="AH81" s="252"/>
      <c r="AI81" s="252"/>
      <c r="AJ81" s="252"/>
      <c r="AK81" s="252"/>
    </row>
    <row r="83" spans="1:40">
      <c r="AN83" s="203" t="e">
        <f t="array" ref="AN83">AN6:AN9</f>
        <v>#VALUE!</v>
      </c>
    </row>
    <row r="85" spans="1:40">
      <c r="AL85" s="203" t="str">
        <f t="array" ref="AL85:AL88">AL6:AL9</f>
        <v/>
      </c>
    </row>
    <row r="86" spans="1:40">
      <c r="AL86" s="203" t="str">
        <v/>
      </c>
    </row>
    <row r="87" spans="1:40">
      <c r="AL87" s="203" t="str">
        <v/>
      </c>
    </row>
    <row r="88" spans="1:40">
      <c r="AL88" s="203" t="str">
        <v/>
      </c>
    </row>
  </sheetData>
  <phoneticPr fontId="3"/>
  <dataValidations count="1">
    <dataValidation allowBlank="1" showDropDown="0" showInputMessage="0" showErrorMessage="1" sqref="S6 B7:F81 G16:G81 N7:P75 M76:AK81 G12:G14 G8:G10 G6:K6 S8:S75 H7:K81 T6:AQ75"/>
  </dataValidations>
  <pageMargins left="0.7" right="0.7" top="0.75" bottom="0.75" header="0.3" footer="0.3"/>
  <pageSetup paperSize="9" scale="13" fitToWidth="1" fitToHeight="1" orientation="landscape" usePrinterDefaults="1"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3:AU99"/>
  <sheetViews>
    <sheetView view="pageBreakPreview" topLeftCell="AG1" zoomScaleSheetLayoutView="100" workbookViewId="0">
      <selection activeCell="AO7" sqref="AO7"/>
    </sheetView>
  </sheetViews>
  <sheetFormatPr defaultColWidth="19.36328125" defaultRowHeight="13"/>
  <cols>
    <col min="1" max="1" width="4.08984375" style="203" customWidth="1"/>
    <col min="2" max="6" width="8.08984375" style="203" customWidth="1"/>
    <col min="7" max="11" width="9.08984375" style="203" customWidth="1"/>
    <col min="12" max="12" width="11.08984375" style="203" customWidth="1"/>
    <col min="13" max="13" width="13.90625" style="203" customWidth="1"/>
    <col min="14" max="16" width="19.36328125" style="203"/>
    <col min="17" max="17" width="19.36328125" style="203" hidden="1" customWidth="1"/>
    <col min="18" max="43" width="19.36328125" style="203"/>
    <col min="44" max="46" width="19.36328125" style="203" hidden="1" customWidth="1"/>
    <col min="47" max="47" width="4.08984375" style="203" customWidth="1"/>
    <col min="48" max="16384" width="19.36328125" style="203"/>
  </cols>
  <sheetData>
    <row r="3" spans="1:47" ht="13.5">
      <c r="AQ3" s="203" t="str">
        <f>T6&amp;AH6&amp;AL6</f>
        <v/>
      </c>
    </row>
    <row r="4" spans="1:47" s="204" customFormat="1" ht="176.25" customHeight="1">
      <c r="A4" s="204" t="s">
        <v>292</v>
      </c>
      <c r="B4" s="1" t="s">
        <v>2179</v>
      </c>
      <c r="C4" s="204" t="s">
        <v>2183</v>
      </c>
      <c r="D4" s="204" t="s">
        <v>1958</v>
      </c>
      <c r="E4" s="204" t="s">
        <v>1863</v>
      </c>
      <c r="F4" s="204" t="s">
        <v>1799</v>
      </c>
      <c r="G4" s="204" t="s">
        <v>232</v>
      </c>
      <c r="H4" s="204" t="s">
        <v>87</v>
      </c>
      <c r="I4" s="204" t="s">
        <v>2181</v>
      </c>
      <c r="J4" s="204" t="s">
        <v>2182</v>
      </c>
      <c r="K4" s="204" t="s">
        <v>2180</v>
      </c>
      <c r="L4" s="1" t="s">
        <v>295</v>
      </c>
      <c r="M4" s="1" t="s">
        <v>303</v>
      </c>
      <c r="N4" s="256" t="s">
        <v>1572</v>
      </c>
      <c r="O4" s="256" t="s">
        <v>98</v>
      </c>
      <c r="P4" s="256" t="s">
        <v>844</v>
      </c>
      <c r="Q4" s="274" t="s">
        <v>1031</v>
      </c>
      <c r="R4" s="274" t="s">
        <v>437</v>
      </c>
      <c r="S4" s="328" t="s">
        <v>530</v>
      </c>
      <c r="T4" s="274" t="s">
        <v>2168</v>
      </c>
      <c r="U4" s="274" t="s">
        <v>2127</v>
      </c>
      <c r="V4" s="274" t="s">
        <v>972</v>
      </c>
      <c r="W4" s="274" t="s">
        <v>251</v>
      </c>
      <c r="X4" s="274" t="s">
        <v>945</v>
      </c>
      <c r="Y4" s="274" t="s">
        <v>1306</v>
      </c>
      <c r="Z4" s="274" t="s">
        <v>2169</v>
      </c>
      <c r="AA4" s="274" t="s">
        <v>2170</v>
      </c>
      <c r="AB4" s="274" t="s">
        <v>1839</v>
      </c>
      <c r="AC4" s="274" t="s">
        <v>2171</v>
      </c>
      <c r="AD4" s="274" t="s">
        <v>1238</v>
      </c>
      <c r="AE4" s="274" t="s">
        <v>54</v>
      </c>
      <c r="AF4" s="274" t="s">
        <v>1259</v>
      </c>
      <c r="AG4" s="274" t="s">
        <v>2034</v>
      </c>
      <c r="AH4" s="274" t="s">
        <v>1449</v>
      </c>
      <c r="AI4" s="274" t="s">
        <v>2172</v>
      </c>
      <c r="AJ4" s="274" t="s">
        <v>1602</v>
      </c>
      <c r="AK4" s="274" t="s">
        <v>1841</v>
      </c>
      <c r="AL4" s="322" t="s">
        <v>2173</v>
      </c>
      <c r="AM4" s="322" t="s">
        <v>1490</v>
      </c>
      <c r="AN4" s="322" t="s">
        <v>1971</v>
      </c>
      <c r="AO4" s="274" t="s">
        <v>2174</v>
      </c>
      <c r="AP4" s="274" t="s">
        <v>2175</v>
      </c>
      <c r="AQ4" s="325" t="s">
        <v>2176</v>
      </c>
      <c r="AR4" s="331" t="s">
        <v>2160</v>
      </c>
      <c r="AS4" s="332"/>
    </row>
    <row r="5" spans="1:47" s="204" customFormat="1" ht="20.25" customHeight="1">
      <c r="B5" s="235"/>
      <c r="C5" s="235"/>
      <c r="D5" s="235"/>
      <c r="E5" s="235"/>
      <c r="F5" s="235"/>
      <c r="G5" s="235"/>
      <c r="H5" s="235"/>
      <c r="I5" s="235"/>
      <c r="J5" s="235"/>
      <c r="K5" s="235"/>
      <c r="L5" s="1"/>
      <c r="M5" s="1"/>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326"/>
      <c r="AR5" s="235"/>
      <c r="AS5" s="332"/>
    </row>
    <row r="6" spans="1:47" s="205" customFormat="1" ht="12.65" customHeight="1">
      <c r="A6" s="219">
        <f>中間シート!A6</f>
        <v>1</v>
      </c>
      <c r="B6" s="236">
        <f>中間シート!B6</f>
        <v>1</v>
      </c>
      <c r="C6" s="236" t="str">
        <f>中間シート!C6</f>
        <v/>
      </c>
      <c r="D6" s="236">
        <f>中間シート!D6</f>
        <v>0</v>
      </c>
      <c r="E6" s="236" t="e">
        <f>中間シート!E6</f>
        <v>#REF!</v>
      </c>
      <c r="F6" s="236" t="e">
        <f>中間シート!F6</f>
        <v>#REF!</v>
      </c>
      <c r="G6" s="253">
        <f>中間シート!G6</f>
        <v>1</v>
      </c>
      <c r="H6" s="236">
        <f>中間シート!H6</f>
        <v>0</v>
      </c>
      <c r="I6" s="236">
        <f>中間シート!I6</f>
        <v>0</v>
      </c>
      <c r="J6" s="236">
        <f>中間シート!J6</f>
        <v>0</v>
      </c>
      <c r="K6" s="236">
        <f>中間シート!K6</f>
        <v>0</v>
      </c>
      <c r="L6" s="219">
        <f>中間シート!L6</f>
        <v>0</v>
      </c>
      <c r="M6" s="219">
        <f>中間シート!M6</f>
        <v>0</v>
      </c>
      <c r="N6" s="258" t="str">
        <f>IF($M6=1,中間シート!N6,"")</f>
        <v/>
      </c>
      <c r="O6" s="258" t="str">
        <f>IF($M6=1,中間シート!O6,"")</f>
        <v/>
      </c>
      <c r="P6" s="258" t="str">
        <f>IF($M6=1,中間シート!P6,"")</f>
        <v/>
      </c>
      <c r="Q6" s="258"/>
      <c r="R6" s="259" t="str">
        <f>IF(OR($I6=1,AND($I6=0,$L6=1)),中間シート!R6,"")</f>
        <v/>
      </c>
      <c r="S6" s="289" t="str">
        <f t="shared" ref="S6:S69" si="0">IF(K6=0,"",K6)</f>
        <v/>
      </c>
      <c r="T6" s="259" t="str">
        <f>IF(OR($I6=1,AND($I6=0,$L6=1)),中間シート!T6,"")</f>
        <v/>
      </c>
      <c r="U6" s="289" t="str">
        <f>IF(OR($I6=1,AND($I6=0,$L6=1)),中間シート!U6,"")</f>
        <v/>
      </c>
      <c r="V6" s="289" t="str">
        <f>IF(OR($I6=1,AND($I6=0,$L6=1)),中間シート!V6,"")</f>
        <v/>
      </c>
      <c r="W6" s="289" t="str">
        <f>IF(OR($I6=1,AND($I6=0,$L6=1)),中間シート!W6,"")</f>
        <v/>
      </c>
      <c r="X6" s="304" t="str">
        <f>IF(OR($I6=1,AND($I6=0,$L6=1)),中間シート!X6,"")</f>
        <v/>
      </c>
      <c r="Y6" s="289" t="str">
        <f>IF(OR($I6=1,AND($I6=0,$L6=1)),中間シート!Y6,"")</f>
        <v/>
      </c>
      <c r="Z6" s="289" t="str">
        <f>IF(OR($I6=1,AND($I6=0,$L6=1)),中間シート!Z6,"")</f>
        <v/>
      </c>
      <c r="AA6" s="289" t="str">
        <f>IF(OR($I6=1,AND($I6=0,$L6=1)),中間シート!AA6,"")</f>
        <v/>
      </c>
      <c r="AB6" s="320" t="str">
        <f>IF(OR($I6=1,AND($I6=0,$L6=1)),中間シート!AB6,"")</f>
        <v/>
      </c>
      <c r="AC6" s="289" t="str">
        <f>IF(OR($I6=1,AND($I6=0,$L6=1)),中間シート!AC6,"")</f>
        <v/>
      </c>
      <c r="AD6" s="289" t="str">
        <f>IF(OR($I6=1,AND($I6=0,$L6=1)),中間シート!AD6,"")</f>
        <v/>
      </c>
      <c r="AE6" s="289" t="str">
        <f>IF(OR($I6=1,AND($I6=0,$L6=1)),中間シート!AE6,"")</f>
        <v/>
      </c>
      <c r="AF6" s="320" t="str">
        <f>IF(OR($I6=1,AND($I6=0,$L6=1)),中間シート!AF6,"")</f>
        <v/>
      </c>
      <c r="AG6" s="289" t="str">
        <f>IF(OR($I6=1,AND($I6=0,$L6=1)),中間シート!AG6,"")</f>
        <v/>
      </c>
      <c r="AH6" s="289" t="str">
        <f>IF(OR($I6=1,AND($I6=0,$L6=1)),中間シート!AH6,"")</f>
        <v/>
      </c>
      <c r="AI6" s="289" t="str">
        <f>IF(OR($I6=1,AND($I6=0,$L6=1)),中間シート!AI6,"")</f>
        <v/>
      </c>
      <c r="AJ6" s="289" t="str">
        <f>IF(OR($I6=1,AND($I6=0,$L6=1)),中間シート!AJ6,"")</f>
        <v/>
      </c>
      <c r="AK6" s="289" t="str">
        <f>IF(OR($I6=1,AND($I6=0,$L6=1)),中間シート!AK6,"")</f>
        <v/>
      </c>
      <c r="AL6" s="289" t="str">
        <f>IF($H6=1,中間シート!AL6,"")</f>
        <v/>
      </c>
      <c r="AM6" s="289" t="str">
        <f>IF($H6=1,中間シート!AM6,"")</f>
        <v/>
      </c>
      <c r="AN6" s="289" t="str">
        <f>IF($H6=1,中間シート!AN6,"")</f>
        <v/>
      </c>
      <c r="AO6" s="289" t="str">
        <f>IF(OR($I6=1,AND($I6=0,$L6=1)),中間シート!AO6,"")</f>
        <v/>
      </c>
      <c r="AP6" s="289" t="str">
        <f>IF(OR($I6=1,AND($I6=0,$L6=1)),中間シート!AP6,"")</f>
        <v/>
      </c>
      <c r="AQ6" s="289" t="str">
        <f>IF(OR($I6=1,AND($I6=0,$L6=1)),中間シート!AQ6,"")</f>
        <v/>
      </c>
      <c r="AR6" s="236" t="str">
        <f>IF('建築工事届（別記第40号様式）'!AN123=TRUE,1,IF('建築工事届（別記第40号様式）'!AO123=TRUE,2,IF('建築工事届（別記第40号様式）'!AP123=TRUE,3,IF('建築工事届（別記第40号様式）'!AQ123=TRUE,4,""))))</f>
        <v/>
      </c>
      <c r="AS6" s="236"/>
      <c r="AT6" s="236"/>
      <c r="AU6" s="236">
        <f t="shared" ref="AU6:AU41" si="1">L6</f>
        <v>0</v>
      </c>
    </row>
    <row r="7" spans="1:47" s="205" customFormat="1" ht="17.5">
      <c r="A7" s="219">
        <f>中間シート!A7</f>
        <v>2</v>
      </c>
      <c r="B7" s="236">
        <f>中間シート!B7</f>
        <v>1</v>
      </c>
      <c r="C7" s="236" t="str">
        <f>中間シート!C7</f>
        <v/>
      </c>
      <c r="D7" s="236">
        <f>中間シート!D7</f>
        <v>0</v>
      </c>
      <c r="E7" s="236" t="e">
        <f>中間シート!E7</f>
        <v>#REF!</v>
      </c>
      <c r="F7" s="236" t="e">
        <f>中間シート!F7</f>
        <v>#REF!</v>
      </c>
      <c r="G7" s="253">
        <f>中間シート!G7</f>
        <v>2</v>
      </c>
      <c r="H7" s="236">
        <f>中間シート!H7</f>
        <v>0</v>
      </c>
      <c r="I7" s="236">
        <f>中間シート!I7</f>
        <v>0</v>
      </c>
      <c r="J7" s="236">
        <f>中間シート!J7</f>
        <v>0</v>
      </c>
      <c r="K7" s="236">
        <f>中間シート!K7</f>
        <v>0</v>
      </c>
      <c r="L7" s="219">
        <f>中間シート!L7</f>
        <v>0</v>
      </c>
      <c r="M7" s="219">
        <f>中間シート!M7</f>
        <v>0</v>
      </c>
      <c r="N7" s="259" t="str">
        <f>IF($M7=1,中間シート!N7,"")</f>
        <v/>
      </c>
      <c r="O7" s="259" t="str">
        <f>IF($M7=1,中間シート!O7,"")</f>
        <v/>
      </c>
      <c r="P7" s="259" t="str">
        <f>IF($M7=1,中間シート!P7,"")</f>
        <v/>
      </c>
      <c r="Q7" s="258"/>
      <c r="R7" s="259" t="str">
        <f>IF(OR($I7=1,AND($I7=0,$L7=1)),中間シート!R7,"")</f>
        <v/>
      </c>
      <c r="S7" s="289" t="str">
        <f t="shared" si="0"/>
        <v/>
      </c>
      <c r="T7" s="259" t="str">
        <f>IF(OR($I7=1,AND($I7=0,$L7=1)),中間シート!T7,"")</f>
        <v/>
      </c>
      <c r="U7" s="289" t="str">
        <f>IF(OR($I7=1,AND($I7=0,$L7=1)),中間シート!U7,"")</f>
        <v/>
      </c>
      <c r="V7" s="289" t="str">
        <f>IF(OR($I7=1,AND($I7=0,$L7=1)),中間シート!V7,"")</f>
        <v/>
      </c>
      <c r="W7" s="289" t="str">
        <f>IF(OR($I7=1,AND($I7=0,$L7=1)),中間シート!W7,"")</f>
        <v/>
      </c>
      <c r="X7" s="289" t="str">
        <f>IF(OR($I7=1,AND($I7=0,$L7=1)),中間シート!X7,"")</f>
        <v/>
      </c>
      <c r="Y7" s="289" t="str">
        <f>IF(OR($I7=1,AND($I7=0,$L7=1)),中間シート!Y7,"")</f>
        <v/>
      </c>
      <c r="Z7" s="289" t="str">
        <f>IF(OR($I7=1,AND($I7=0,$L7=1)),中間シート!Z7,"")</f>
        <v/>
      </c>
      <c r="AA7" s="289" t="str">
        <f>IF(OR($I7=1,AND($I7=0,$L7=1)),中間シート!AA7,"")</f>
        <v/>
      </c>
      <c r="AB7" s="289" t="str">
        <f>IF(OR($I7=1,AND($I7=0,$L7=1)),中間シート!AB7,"")</f>
        <v/>
      </c>
      <c r="AC7" s="289" t="str">
        <f>IF(OR($I7=1,AND($I7=0,$L7=1)),中間シート!AC7,"")</f>
        <v/>
      </c>
      <c r="AD7" s="289" t="str">
        <f>IF(OR($I7=1,AND($I7=0,$L7=1)),中間シート!AD7,"")</f>
        <v/>
      </c>
      <c r="AE7" s="289" t="str">
        <f>IF(OR($I7=1,AND($I7=0,$L7=1)),中間シート!AE7,"")</f>
        <v/>
      </c>
      <c r="AF7" s="289" t="str">
        <f>IF(OR($I7=1,AND($I7=0,$L7=1)),中間シート!AF7,"")</f>
        <v/>
      </c>
      <c r="AG7" s="289" t="str">
        <f>IF(OR($I7=1,AND($I7=0,$L7=1)),中間シート!AG7,"")</f>
        <v/>
      </c>
      <c r="AH7" s="289" t="str">
        <f>IF(OR($I7=1,AND($I7=0,$L7=1)),中間シート!AH7,"")</f>
        <v/>
      </c>
      <c r="AI7" s="289" t="str">
        <f>IF(OR($I7=1,AND($I7=0,$L7=1)),中間シート!AI7,"")</f>
        <v/>
      </c>
      <c r="AJ7" s="289" t="str">
        <f>IF(OR($I7=1,AND($I7=0,$L7=1)),中間シート!AJ7,"")</f>
        <v/>
      </c>
      <c r="AK7" s="289" t="str">
        <f>IF(OR($I7=1,AND($I7=0,$L7=1)),中間シート!AK7,"")</f>
        <v/>
      </c>
      <c r="AL7" s="289" t="str">
        <f>IF($H7=1,中間シート!AL7,"")</f>
        <v/>
      </c>
      <c r="AM7" s="289" t="str">
        <f>IF($H7=1,中間シート!AM7,"")</f>
        <v/>
      </c>
      <c r="AN7" s="289" t="str">
        <f>IF($H7=1,中間シート!AN7,"")</f>
        <v/>
      </c>
      <c r="AO7" s="289" t="str">
        <f>IF($H7=1,中間シート!AO7,"")</f>
        <v/>
      </c>
      <c r="AP7" s="289" t="str">
        <f>IF($H7=1,中間シート!AP7,"")</f>
        <v/>
      </c>
      <c r="AQ7" s="289" t="str">
        <f>IF(OR($I7=1,AND($I7=0,$L7=1)),中間シート!AQ7,"")</f>
        <v/>
      </c>
      <c r="AR7" s="236"/>
      <c r="AS7" s="236"/>
      <c r="AT7" s="236"/>
      <c r="AU7" s="236">
        <f t="shared" si="1"/>
        <v>0</v>
      </c>
    </row>
    <row r="8" spans="1:47" s="205" customFormat="1">
      <c r="A8" s="219">
        <f>中間シート!A8</f>
        <v>3</v>
      </c>
      <c r="B8" s="236">
        <f>中間シート!B8</f>
        <v>1</v>
      </c>
      <c r="C8" s="236" t="str">
        <f>中間シート!C8</f>
        <v/>
      </c>
      <c r="D8" s="236">
        <f>中間シート!D8</f>
        <v>0</v>
      </c>
      <c r="E8" s="236" t="e">
        <f>中間シート!E8</f>
        <v>#REF!</v>
      </c>
      <c r="F8" s="236" t="e">
        <f>中間シート!F8</f>
        <v>#REF!</v>
      </c>
      <c r="G8" s="236">
        <f>中間シート!G8</f>
        <v>3</v>
      </c>
      <c r="H8" s="236">
        <f>中間シート!H8</f>
        <v>0</v>
      </c>
      <c r="I8" s="236">
        <f>中間シート!I8</f>
        <v>0</v>
      </c>
      <c r="J8" s="236">
        <f>中間シート!J8</f>
        <v>0</v>
      </c>
      <c r="K8" s="236">
        <f>中間シート!K8</f>
        <v>0</v>
      </c>
      <c r="L8" s="219">
        <f>中間シート!L8</f>
        <v>0</v>
      </c>
      <c r="M8" s="219">
        <f>中間シート!M8</f>
        <v>0</v>
      </c>
      <c r="N8" s="259" t="str">
        <f>IF($M8=1,中間シート!N8,"")</f>
        <v/>
      </c>
      <c r="O8" s="259" t="str">
        <f>IF($M8=1,中間シート!O8,"")</f>
        <v/>
      </c>
      <c r="P8" s="259" t="str">
        <f>IF($M8=1,中間シート!P8,"")</f>
        <v/>
      </c>
      <c r="Q8" s="258"/>
      <c r="R8" s="259" t="str">
        <f>IF(OR($I8=1,AND($I8=0,$L8=1)),中間シート!R8,"")</f>
        <v/>
      </c>
      <c r="S8" s="289" t="str">
        <f t="shared" si="0"/>
        <v/>
      </c>
      <c r="T8" s="259" t="str">
        <f>IF(OR($I8=1,AND($I8=0,$L8=1)),中間シート!T8,"")</f>
        <v/>
      </c>
      <c r="U8" s="289" t="str">
        <f>IF(OR($I8=1,AND($I8=0,$L8=1)),中間シート!U8,"")</f>
        <v/>
      </c>
      <c r="V8" s="289" t="str">
        <f>IF(OR($I8=1,AND($I8=0,$L8=1)),中間シート!V8,"")</f>
        <v/>
      </c>
      <c r="W8" s="289" t="str">
        <f>IF(OR($I8=1,AND($I8=0,$L8=1)),中間シート!W8,"")</f>
        <v/>
      </c>
      <c r="X8" s="289" t="str">
        <f>IF(OR($I8=1,AND($I8=0,$L8=1)),中間シート!X8,"")</f>
        <v/>
      </c>
      <c r="Y8" s="289" t="str">
        <f>IF(OR($I8=1,AND($I8=0,$L8=1)),中間シート!Y8,"")</f>
        <v/>
      </c>
      <c r="Z8" s="289" t="str">
        <f>IF(OR($I8=1,AND($I8=0,$L8=1)),中間シート!Z8,"")</f>
        <v/>
      </c>
      <c r="AA8" s="289" t="str">
        <f>IF(OR($I8=1,AND($I8=0,$L8=1)),中間シート!AA8,"")</f>
        <v/>
      </c>
      <c r="AB8" s="289" t="str">
        <f>IF(OR($I8=1,AND($I8=0,$L8=1)),中間シート!AB8,"")</f>
        <v/>
      </c>
      <c r="AC8" s="289" t="str">
        <f>IF(OR($I8=1,AND($I8=0,$L8=1)),中間シート!AC8,"")</f>
        <v/>
      </c>
      <c r="AD8" s="289" t="str">
        <f>IF(OR($I8=1,AND($I8=0,$L8=1)),中間シート!AD8,"")</f>
        <v/>
      </c>
      <c r="AE8" s="289" t="str">
        <f>IF(OR($I8=1,AND($I8=0,$L8=1)),中間シート!AE8,"")</f>
        <v/>
      </c>
      <c r="AF8" s="289" t="str">
        <f>IF(OR($I8=1,AND($I8=0,$L8=1)),中間シート!AF8,"")</f>
        <v/>
      </c>
      <c r="AG8" s="289" t="str">
        <f>IF(OR($I8=1,AND($I8=0,$L8=1)),中間シート!AG8,"")</f>
        <v/>
      </c>
      <c r="AH8" s="289" t="str">
        <f>IF(OR($I8=1,AND($I8=0,$L8=1)),中間シート!AH8,"")</f>
        <v/>
      </c>
      <c r="AI8" s="289" t="str">
        <f>IF(OR($I8=1,AND($I8=0,$L8=1)),中間シート!AI8,"")</f>
        <v/>
      </c>
      <c r="AJ8" s="289" t="str">
        <f>IF(OR($I8=1,AND($I8=0,$L8=1)),中間シート!AJ8,"")</f>
        <v/>
      </c>
      <c r="AK8" s="289" t="str">
        <f>IF(OR($I8=1,AND($I8=0,$L8=1)),中間シート!AK8,"")</f>
        <v/>
      </c>
      <c r="AL8" s="289" t="str">
        <f>IF($H8=1,中間シート!AL8,"")</f>
        <v/>
      </c>
      <c r="AM8" s="289" t="str">
        <f>IF($H8=1,中間シート!AM8,"")</f>
        <v/>
      </c>
      <c r="AN8" s="289" t="str">
        <f>IF($H8=1,中間シート!AN8,"")</f>
        <v/>
      </c>
      <c r="AO8" s="289" t="str">
        <f>IF($H8=1,中間シート!AO8,"")</f>
        <v/>
      </c>
      <c r="AP8" s="289" t="str">
        <f>IF($H8=1,中間シート!AP8,"")</f>
        <v/>
      </c>
      <c r="AQ8" s="289" t="str">
        <f>IF(OR($I8=1,AND($I8=0,$L8=1)),中間シート!AQ8,"")</f>
        <v/>
      </c>
      <c r="AR8" s="236"/>
      <c r="AS8" s="236"/>
      <c r="AT8" s="236"/>
      <c r="AU8" s="236">
        <f t="shared" si="1"/>
        <v>0</v>
      </c>
    </row>
    <row r="9" spans="1:47" s="205" customFormat="1">
      <c r="A9" s="219">
        <f>中間シート!A9</f>
        <v>4</v>
      </c>
      <c r="B9" s="236">
        <f>中間シート!B9</f>
        <v>1</v>
      </c>
      <c r="C9" s="236" t="str">
        <f>中間シート!C9</f>
        <v/>
      </c>
      <c r="D9" s="236">
        <f>中間シート!D9</f>
        <v>0</v>
      </c>
      <c r="E9" s="236" t="e">
        <f>中間シート!E9</f>
        <v>#REF!</v>
      </c>
      <c r="F9" s="236" t="e">
        <f>中間シート!F9</f>
        <v>#REF!</v>
      </c>
      <c r="G9" s="236">
        <f>中間シート!G9</f>
        <v>4</v>
      </c>
      <c r="H9" s="236">
        <f>中間シート!H9</f>
        <v>0</v>
      </c>
      <c r="I9" s="236">
        <f>中間シート!I9</f>
        <v>0</v>
      </c>
      <c r="J9" s="236">
        <f>中間シート!J9</f>
        <v>0</v>
      </c>
      <c r="K9" s="236">
        <f>中間シート!K9</f>
        <v>0</v>
      </c>
      <c r="L9" s="219">
        <f>中間シート!L9</f>
        <v>0</v>
      </c>
      <c r="M9" s="219">
        <f>中間シート!M9</f>
        <v>0</v>
      </c>
      <c r="N9" s="259" t="str">
        <f>IF($M9=1,中間シート!N9,"")</f>
        <v/>
      </c>
      <c r="O9" s="259" t="str">
        <f>IF($M9=1,中間シート!O9,"")</f>
        <v/>
      </c>
      <c r="P9" s="259" t="str">
        <f>IF($M9=1,中間シート!P9,"")</f>
        <v/>
      </c>
      <c r="Q9" s="258"/>
      <c r="R9" s="259" t="str">
        <f>IF(OR($I9=1,AND($I9=0,$L9=1)),中間シート!R9,"")</f>
        <v/>
      </c>
      <c r="S9" s="289" t="str">
        <f t="shared" si="0"/>
        <v/>
      </c>
      <c r="T9" s="259" t="str">
        <f>IF(OR($I9=1,AND($I9=0,$L9=1)),中間シート!T9,"")</f>
        <v/>
      </c>
      <c r="U9" s="289" t="str">
        <f>IF(OR($I9=1,AND($I9=0,$L9=1)),中間シート!U9,"")</f>
        <v/>
      </c>
      <c r="V9" s="289" t="str">
        <f>IF(OR($I9=1,AND($I9=0,$L9=1)),中間シート!V9,"")</f>
        <v/>
      </c>
      <c r="W9" s="289" t="str">
        <f>IF(OR($I9=1,AND($I9=0,$L9=1)),中間シート!W9,"")</f>
        <v/>
      </c>
      <c r="X9" s="289" t="str">
        <f>IF(OR($I9=1,AND($I9=0,$L9=1)),中間シート!X9,"")</f>
        <v/>
      </c>
      <c r="Y9" s="289" t="str">
        <f>IF(OR($I9=1,AND($I9=0,$L9=1)),中間シート!Y9,"")</f>
        <v/>
      </c>
      <c r="Z9" s="289" t="str">
        <f>IF(OR($I9=1,AND($I9=0,$L9=1)),中間シート!Z9,"")</f>
        <v/>
      </c>
      <c r="AA9" s="289" t="str">
        <f>IF(OR($I9=1,AND($I9=0,$L9=1)),中間シート!AA9,"")</f>
        <v/>
      </c>
      <c r="AB9" s="289" t="str">
        <f>IF(OR($I9=1,AND($I9=0,$L9=1)),中間シート!AB9,"")</f>
        <v/>
      </c>
      <c r="AC9" s="289" t="str">
        <f>IF(OR($I9=1,AND($I9=0,$L9=1)),中間シート!AC9,"")</f>
        <v/>
      </c>
      <c r="AD9" s="289" t="str">
        <f>IF(OR($I9=1,AND($I9=0,$L9=1)),中間シート!AD9,"")</f>
        <v/>
      </c>
      <c r="AE9" s="289" t="str">
        <f>IF(OR($I9=1,AND($I9=0,$L9=1)),中間シート!AE9,"")</f>
        <v/>
      </c>
      <c r="AF9" s="289" t="str">
        <f>IF(OR($I9=1,AND($I9=0,$L9=1)),中間シート!AF9,"")</f>
        <v/>
      </c>
      <c r="AG9" s="289" t="str">
        <f>IF(OR($I9=1,AND($I9=0,$L9=1)),中間シート!AG9,"")</f>
        <v/>
      </c>
      <c r="AH9" s="289" t="str">
        <f>IF(OR($I9=1,AND($I9=0,$L9=1)),中間シート!AH9,"")</f>
        <v/>
      </c>
      <c r="AI9" s="289" t="str">
        <f>IF(OR($I9=1,AND($I9=0,$L9=1)),中間シート!AI9,"")</f>
        <v/>
      </c>
      <c r="AJ9" s="289" t="str">
        <f>IF(OR($I9=1,AND($I9=0,$L9=1)),中間シート!AJ9,"")</f>
        <v/>
      </c>
      <c r="AK9" s="289" t="str">
        <f>IF(OR($I9=1,AND($I9=0,$L9=1)),中間シート!AK9,"")</f>
        <v/>
      </c>
      <c r="AL9" s="289" t="str">
        <f>IF($H9=1,中間シート!AL9,"")</f>
        <v/>
      </c>
      <c r="AM9" s="289" t="str">
        <f>IF($H9=1,中間シート!AM9,"")</f>
        <v/>
      </c>
      <c r="AN9" s="289" t="str">
        <f>IF($H9=1,中間シート!AN9,"")</f>
        <v/>
      </c>
      <c r="AO9" s="289" t="str">
        <f>IF($H9=1,中間シート!AO9,"")</f>
        <v/>
      </c>
      <c r="AP9" s="289" t="str">
        <f>IF($H9=1,中間シート!AP9,"")</f>
        <v/>
      </c>
      <c r="AQ9" s="289" t="str">
        <f>IF(OR($I9=1,AND($I9=0,$L9=1)),中間シート!AQ9,"")</f>
        <v/>
      </c>
      <c r="AR9" s="236"/>
      <c r="AS9" s="236"/>
      <c r="AT9" s="236"/>
      <c r="AU9" s="236">
        <f t="shared" si="1"/>
        <v>0</v>
      </c>
    </row>
    <row r="10" spans="1:47" s="206" customFormat="1" ht="13.5" customHeight="1">
      <c r="A10" s="220">
        <f>中間シート!A10</f>
        <v>5</v>
      </c>
      <c r="B10" s="237">
        <f>中間シート!B10</f>
        <v>2</v>
      </c>
      <c r="C10" s="237" t="str">
        <f>中間シート!C10</f>
        <v/>
      </c>
      <c r="D10" s="237">
        <f>中間シート!D10</f>
        <v>0</v>
      </c>
      <c r="E10" s="237" t="e">
        <f>中間シート!E10</f>
        <v>#REF!</v>
      </c>
      <c r="F10" s="237" t="e">
        <f>中間シート!F10</f>
        <v>#REF!</v>
      </c>
      <c r="G10" s="237">
        <f>中間シート!G10</f>
        <v>1</v>
      </c>
      <c r="H10" s="237" t="e">
        <f>中間シート!H10</f>
        <v>#REF!</v>
      </c>
      <c r="I10" s="237" t="e">
        <f>中間シート!I10</f>
        <v>#REF!</v>
      </c>
      <c r="J10" s="237" t="e">
        <f>中間シート!J10</f>
        <v>#REF!</v>
      </c>
      <c r="K10" s="237" t="e">
        <f>中間シート!K10</f>
        <v>#REF!</v>
      </c>
      <c r="L10" s="220" t="e">
        <f>中間シート!L10</f>
        <v>#REF!</v>
      </c>
      <c r="M10" s="220" t="e">
        <f>中間シート!M10</f>
        <v>#REF!</v>
      </c>
      <c r="N10" s="260" t="str">
        <f t="shared" ref="N10:P29" si="2">""</f>
        <v/>
      </c>
      <c r="O10" s="260" t="str">
        <f t="shared" si="2"/>
        <v/>
      </c>
      <c r="P10" s="260" t="str">
        <f t="shared" si="2"/>
        <v/>
      </c>
      <c r="Q10" s="275"/>
      <c r="R10" s="260" t="e">
        <f>IF(OR($I10=1,AND($I10=0,$L10=1)),中間シート!R10,"")</f>
        <v>#REF!</v>
      </c>
      <c r="S10" s="290" t="e">
        <f t="shared" si="0"/>
        <v>#REF!</v>
      </c>
      <c r="T10" s="260" t="e">
        <f>IF(OR($I10=1,AND($I10=0,$L10=1)),中間シート!T10,"")</f>
        <v>#REF!</v>
      </c>
      <c r="U10" s="290" t="e">
        <f>IF(OR($I10=1,AND($I10=0,$L10=1)),中間シート!U10,"")</f>
        <v>#REF!</v>
      </c>
      <c r="V10" s="290" t="e">
        <f>IF(OR($I10=1,AND($I10=0,$L10=1)),中間シート!V10,"")</f>
        <v>#REF!</v>
      </c>
      <c r="W10" s="290" t="e">
        <f>IF(OR($I10=1,AND($I10=0,$L10=1)),中間シート!W10,"")</f>
        <v>#REF!</v>
      </c>
      <c r="X10" s="305" t="e">
        <f>IF(OR($I10=1,AND($I10=0,$L10=1)),中間シート!X10,"")</f>
        <v>#REF!</v>
      </c>
      <c r="Y10" s="290" t="e">
        <f>IF(OR($I10=1,AND($I10=0,$L10=1)),中間シート!Y10,"")</f>
        <v>#REF!</v>
      </c>
      <c r="Z10" s="290" t="e">
        <f>IF(OR($I10=1,AND($I10=0,$L10=1)),中間シート!Z10,"")</f>
        <v>#REF!</v>
      </c>
      <c r="AA10" s="290" t="e">
        <f>IF(OR($I10=1,AND($I10=0,$L10=1)),中間シート!AA10,"")</f>
        <v>#REF!</v>
      </c>
      <c r="AB10" s="329" t="e">
        <f>IF(OR($I10=1,AND($I10=0,$L10=1)),中間シート!AB10,"")</f>
        <v>#REF!</v>
      </c>
      <c r="AC10" s="290" t="e">
        <f>IF(OR($I10=1,AND($I10=0,$L10=1)),中間シート!AC10,"")</f>
        <v>#REF!</v>
      </c>
      <c r="AD10" s="290" t="e">
        <f>IF(OR($I10=1,AND($I10=0,$L10=1)),中間シート!AD10,"")</f>
        <v>#REF!</v>
      </c>
      <c r="AE10" s="290" t="e">
        <f>IF(OR($I10=1,AND($I10=0,$L10=1)),中間シート!AE10,"")</f>
        <v>#REF!</v>
      </c>
      <c r="AF10" s="321"/>
      <c r="AG10" s="290" t="e">
        <f>IF(OR($I10=1,AND($I10=0,$L10=1)),中間シート!AG10,"")</f>
        <v>#REF!</v>
      </c>
      <c r="AH10" s="290" t="e">
        <f>IF(OR($I10=1,AND($I10=0,$L10=1)),中間シート!AH10,"")</f>
        <v>#REF!</v>
      </c>
      <c r="AI10" s="290" t="e">
        <f>IF(OR($I10=1,AND($I10=0,$L10=1)),中間シート!AI10,"")</f>
        <v>#REF!</v>
      </c>
      <c r="AJ10" s="290" t="e">
        <f>IF(OR($I10=1,AND($I10=0,$L10=1)),中間シート!AJ10,"")</f>
        <v>#REF!</v>
      </c>
      <c r="AK10" s="290" t="e">
        <f>IF(OR($I10=1,AND($I10=0,$L10=1)),中間シート!AK10,"")</f>
        <v>#REF!</v>
      </c>
      <c r="AL10" s="290" t="e">
        <f>IF($H10=1,中間シート!AL10,"")</f>
        <v>#REF!</v>
      </c>
      <c r="AM10" s="290" t="e">
        <f>IF($H10=1,中間シート!AM10,"")</f>
        <v>#REF!</v>
      </c>
      <c r="AN10" s="290" t="e">
        <f>IF($H10=1,中間シート!AN10,"")</f>
        <v>#REF!</v>
      </c>
      <c r="AO10" s="324"/>
      <c r="AP10" s="324"/>
      <c r="AQ10" s="290" t="e">
        <f>IF(OR($I10=1,AND($I10=0,$L10=1)),中間シート!AQ10,"")</f>
        <v>#REF!</v>
      </c>
      <c r="AR10" s="237" t="e">
        <f>IF(#REF!=TRUE,1,IF(#REF!=TRUE,2,IF(#REF!=TRUE,3,IF(#REF!=TRUE,4,""))))</f>
        <v>#REF!</v>
      </c>
      <c r="AS10" s="237"/>
      <c r="AT10" s="237"/>
      <c r="AU10" s="237" t="e">
        <f t="shared" si="1"/>
        <v>#REF!</v>
      </c>
    </row>
    <row r="11" spans="1:47" s="206" customFormat="1" ht="17.5">
      <c r="A11" s="220">
        <f>中間シート!A11</f>
        <v>6</v>
      </c>
      <c r="B11" s="237">
        <f>中間シート!B11</f>
        <v>2</v>
      </c>
      <c r="C11" s="237" t="str">
        <f>中間シート!C11</f>
        <v/>
      </c>
      <c r="D11" s="237">
        <f>中間シート!D11</f>
        <v>0</v>
      </c>
      <c r="E11" s="237" t="e">
        <f>中間シート!E11</f>
        <v>#REF!</v>
      </c>
      <c r="F11" s="237" t="e">
        <f>中間シート!F11</f>
        <v>#REF!</v>
      </c>
      <c r="G11" s="254">
        <f>中間シート!G11</f>
        <v>2</v>
      </c>
      <c r="H11" s="237" t="e">
        <f>中間シート!H11</f>
        <v>#REF!</v>
      </c>
      <c r="I11" s="237" t="e">
        <f>中間シート!I11</f>
        <v>#REF!</v>
      </c>
      <c r="J11" s="237" t="e">
        <f>中間シート!J11</f>
        <v>#REF!</v>
      </c>
      <c r="K11" s="237" t="e">
        <f>中間シート!K11</f>
        <v>#REF!</v>
      </c>
      <c r="L11" s="220" t="e">
        <f>中間シート!L11</f>
        <v>#REF!</v>
      </c>
      <c r="M11" s="220" t="e">
        <f>中間シート!M11</f>
        <v>#REF!</v>
      </c>
      <c r="N11" s="260" t="str">
        <f t="shared" si="2"/>
        <v/>
      </c>
      <c r="O11" s="260" t="str">
        <f t="shared" si="2"/>
        <v/>
      </c>
      <c r="P11" s="260" t="str">
        <f t="shared" si="2"/>
        <v/>
      </c>
      <c r="Q11" s="275"/>
      <c r="R11" s="260" t="e">
        <f>IF(OR($I11=1,AND($I11=0,$L11=1)),中間シート!R11,"")</f>
        <v>#REF!</v>
      </c>
      <c r="S11" s="290" t="e">
        <f t="shared" si="0"/>
        <v>#REF!</v>
      </c>
      <c r="T11" s="260" t="e">
        <f>IF(OR($I11=1,AND($I11=0,$L11=1)),中間シート!T11,"")</f>
        <v>#REF!</v>
      </c>
      <c r="U11" s="290" t="e">
        <f>IF(OR($I11=1,AND($I11=0,$L11=1)),中間シート!U11,"")</f>
        <v>#REF!</v>
      </c>
      <c r="V11" s="290" t="e">
        <f>IF(OR($I11=1,AND($I11=0,$L11=1)),中間シート!V11,"")</f>
        <v>#REF!</v>
      </c>
      <c r="W11" s="290" t="e">
        <f>IF(OR($I11=1,AND($I11=0,$L11=1)),中間シート!W11,"")</f>
        <v>#REF!</v>
      </c>
      <c r="X11" s="290" t="e">
        <f>IF(OR($I11=1,AND($I11=0,$L11=1)),中間シート!X11,"")</f>
        <v>#REF!</v>
      </c>
      <c r="Y11" s="290" t="e">
        <f>IF(OR($I11=1,AND($I11=0,$L11=1)),中間シート!Y11,"")</f>
        <v>#REF!</v>
      </c>
      <c r="Z11" s="290" t="e">
        <f>IF(OR($I11=1,AND($I11=0,$L11=1)),中間シート!Z11,"")</f>
        <v>#REF!</v>
      </c>
      <c r="AA11" s="290" t="e">
        <f>IF(OR($I11=1,AND($I11=0,$L11=1)),中間シート!AA11,"")</f>
        <v>#REF!</v>
      </c>
      <c r="AB11" s="290" t="e">
        <f>IF(OR($I11=1,AND($I11=0,$L11=1)),中間シート!AB11,"")</f>
        <v>#REF!</v>
      </c>
      <c r="AC11" s="290" t="e">
        <f>IF(OR($I11=1,AND($I11=0,$L11=1)),中間シート!AC11,"")</f>
        <v>#REF!</v>
      </c>
      <c r="AD11" s="290" t="e">
        <f>IF(OR($I11=1,AND($I11=0,$L11=1)),中間シート!AD11,"")</f>
        <v>#REF!</v>
      </c>
      <c r="AE11" s="290" t="e">
        <f>IF(OR($I11=1,AND($I11=0,$L11=1)),中間シート!AE11,"")</f>
        <v>#REF!</v>
      </c>
      <c r="AF11" s="324"/>
      <c r="AG11" s="290" t="e">
        <f>IF(OR($I11=1,AND($I11=0,$L11=1)),中間シート!AG11,"")</f>
        <v>#REF!</v>
      </c>
      <c r="AH11" s="290" t="e">
        <f>IF(OR($I11=1,AND($I11=0,$L11=1)),中間シート!AH11,"")</f>
        <v>#REF!</v>
      </c>
      <c r="AI11" s="290" t="e">
        <f>IF(OR($I11=1,AND($I11=0,$L11=1)),中間シート!AI11,"")</f>
        <v>#REF!</v>
      </c>
      <c r="AJ11" s="290" t="e">
        <f>IF(OR($I11=1,AND($I11=0,$L11=1)),中間シート!AJ11,"")</f>
        <v>#REF!</v>
      </c>
      <c r="AK11" s="290" t="e">
        <f>IF(OR($I11=1,AND($I11=0,$L11=1)),中間シート!AK11,"")</f>
        <v>#REF!</v>
      </c>
      <c r="AL11" s="290" t="e">
        <f>IF($H11=1,中間シート!AL11,"")</f>
        <v>#REF!</v>
      </c>
      <c r="AM11" s="290" t="e">
        <f>IF($H11=1,中間シート!AM11,"")</f>
        <v>#REF!</v>
      </c>
      <c r="AN11" s="290" t="e">
        <f>IF($H11=1,中間シート!AN11,"")</f>
        <v>#REF!</v>
      </c>
      <c r="AO11" s="324"/>
      <c r="AP11" s="324"/>
      <c r="AQ11" s="290" t="e">
        <f>IF(OR($I11=1,AND($I11=0,$L11=1)),中間シート!AQ11,"")</f>
        <v>#REF!</v>
      </c>
      <c r="AR11" s="237"/>
      <c r="AS11" s="237"/>
      <c r="AT11" s="237"/>
      <c r="AU11" s="237" t="e">
        <f t="shared" si="1"/>
        <v>#REF!</v>
      </c>
    </row>
    <row r="12" spans="1:47" s="206" customFormat="1">
      <c r="A12" s="220">
        <f>中間シート!A12</f>
        <v>7</v>
      </c>
      <c r="B12" s="237">
        <f>中間シート!B12</f>
        <v>2</v>
      </c>
      <c r="C12" s="237" t="str">
        <f>中間シート!C12</f>
        <v/>
      </c>
      <c r="D12" s="237">
        <f>中間シート!D12</f>
        <v>0</v>
      </c>
      <c r="E12" s="237" t="e">
        <f>中間シート!E12</f>
        <v>#REF!</v>
      </c>
      <c r="F12" s="237" t="e">
        <f>中間シート!F12</f>
        <v>#REF!</v>
      </c>
      <c r="G12" s="237">
        <f>中間シート!G12</f>
        <v>3</v>
      </c>
      <c r="H12" s="237" t="e">
        <f>中間シート!H12</f>
        <v>#REF!</v>
      </c>
      <c r="I12" s="237" t="e">
        <f>中間シート!I12</f>
        <v>#REF!</v>
      </c>
      <c r="J12" s="237" t="e">
        <f>中間シート!J12</f>
        <v>#REF!</v>
      </c>
      <c r="K12" s="237" t="e">
        <f>中間シート!K12</f>
        <v>#REF!</v>
      </c>
      <c r="L12" s="220" t="e">
        <f>中間シート!L12</f>
        <v>#REF!</v>
      </c>
      <c r="M12" s="220" t="e">
        <f>中間シート!M12</f>
        <v>#REF!</v>
      </c>
      <c r="N12" s="260" t="str">
        <f t="shared" si="2"/>
        <v/>
      </c>
      <c r="O12" s="260" t="str">
        <f t="shared" si="2"/>
        <v/>
      </c>
      <c r="P12" s="260" t="str">
        <f t="shared" si="2"/>
        <v/>
      </c>
      <c r="Q12" s="275"/>
      <c r="R12" s="260" t="e">
        <f>IF(OR($I12=1,AND($I12=0,$L12=1)),中間シート!R12,"")</f>
        <v>#REF!</v>
      </c>
      <c r="S12" s="290" t="e">
        <f t="shared" si="0"/>
        <v>#REF!</v>
      </c>
      <c r="T12" s="260" t="e">
        <f>IF(OR($I12=1,AND($I12=0,$L12=1)),中間シート!T12,"")</f>
        <v>#REF!</v>
      </c>
      <c r="U12" s="290" t="e">
        <f>IF(OR($I12=1,AND($I12=0,$L12=1)),中間シート!U12,"")</f>
        <v>#REF!</v>
      </c>
      <c r="V12" s="290" t="e">
        <f>IF(OR($I12=1,AND($I12=0,$L12=1)),中間シート!V12,"")</f>
        <v>#REF!</v>
      </c>
      <c r="W12" s="290" t="e">
        <f>IF(OR($I12=1,AND($I12=0,$L12=1)),中間シート!W12,"")</f>
        <v>#REF!</v>
      </c>
      <c r="X12" s="290" t="e">
        <f>IF(OR($I12=1,AND($I12=0,$L12=1)),中間シート!X12,"")</f>
        <v>#REF!</v>
      </c>
      <c r="Y12" s="290" t="e">
        <f>IF(OR($I12=1,AND($I12=0,$L12=1)),中間シート!Y12,"")</f>
        <v>#REF!</v>
      </c>
      <c r="Z12" s="290" t="e">
        <f>IF(OR($I12=1,AND($I12=0,$L12=1)),中間シート!Z12,"")</f>
        <v>#REF!</v>
      </c>
      <c r="AA12" s="290" t="e">
        <f>IF(OR($I12=1,AND($I12=0,$L12=1)),中間シート!AA12,"")</f>
        <v>#REF!</v>
      </c>
      <c r="AB12" s="290" t="e">
        <f>IF(OR($I12=1,AND($I12=0,$L12=1)),中間シート!AB12,"")</f>
        <v>#REF!</v>
      </c>
      <c r="AC12" s="290" t="e">
        <f>IF(OR($I12=1,AND($I12=0,$L12=1)),中間シート!AC12,"")</f>
        <v>#REF!</v>
      </c>
      <c r="AD12" s="290" t="e">
        <f>IF(OR($I12=1,AND($I12=0,$L12=1)),中間シート!AD12,"")</f>
        <v>#REF!</v>
      </c>
      <c r="AE12" s="290" t="e">
        <f>IF(OR($I12=1,AND($I12=0,$L12=1)),中間シート!AE12,"")</f>
        <v>#REF!</v>
      </c>
      <c r="AF12" s="324"/>
      <c r="AG12" s="290" t="e">
        <f>IF(OR($I12=1,AND($I12=0,$L12=1)),中間シート!AG12,"")</f>
        <v>#REF!</v>
      </c>
      <c r="AH12" s="290" t="e">
        <f>IF(OR($I12=1,AND($I12=0,$L12=1)),中間シート!AH12,"")</f>
        <v>#REF!</v>
      </c>
      <c r="AI12" s="290" t="e">
        <f>IF(OR($I12=1,AND($I12=0,$L12=1)),中間シート!AI12,"")</f>
        <v>#REF!</v>
      </c>
      <c r="AJ12" s="290" t="e">
        <f>IF(OR($I12=1,AND($I12=0,$L12=1)),中間シート!AJ12,"")</f>
        <v>#REF!</v>
      </c>
      <c r="AK12" s="290" t="e">
        <f>IF(OR($I12=1,AND($I12=0,$L12=1)),中間シート!AK12,"")</f>
        <v>#REF!</v>
      </c>
      <c r="AL12" s="290" t="e">
        <f>IF($H12=1,中間シート!AL12,"")</f>
        <v>#REF!</v>
      </c>
      <c r="AM12" s="290" t="e">
        <f>IF($H12=1,中間シート!AM12,"")</f>
        <v>#REF!</v>
      </c>
      <c r="AN12" s="290" t="e">
        <f>IF($H12=1,中間シート!AN12,"")</f>
        <v>#REF!</v>
      </c>
      <c r="AO12" s="324"/>
      <c r="AP12" s="324"/>
      <c r="AQ12" s="290" t="e">
        <f>IF(OR($I12=1,AND($I12=0,$L12=1)),中間シート!AQ12,"")</f>
        <v>#REF!</v>
      </c>
      <c r="AR12" s="237"/>
      <c r="AS12" s="237"/>
      <c r="AT12" s="237"/>
      <c r="AU12" s="237" t="e">
        <f t="shared" si="1"/>
        <v>#REF!</v>
      </c>
    </row>
    <row r="13" spans="1:47" s="206" customFormat="1">
      <c r="A13" s="220">
        <f>中間シート!A13</f>
        <v>8</v>
      </c>
      <c r="B13" s="237">
        <f>中間シート!B13</f>
        <v>2</v>
      </c>
      <c r="C13" s="237" t="str">
        <f>中間シート!C13</f>
        <v/>
      </c>
      <c r="D13" s="237">
        <f>中間シート!D13</f>
        <v>0</v>
      </c>
      <c r="E13" s="237" t="e">
        <f>中間シート!E13</f>
        <v>#REF!</v>
      </c>
      <c r="F13" s="237" t="e">
        <f>中間シート!F13</f>
        <v>#REF!</v>
      </c>
      <c r="G13" s="237">
        <f>中間シート!G13</f>
        <v>4</v>
      </c>
      <c r="H13" s="237" t="e">
        <f>中間シート!H13</f>
        <v>#REF!</v>
      </c>
      <c r="I13" s="237" t="e">
        <f>中間シート!I13</f>
        <v>#REF!</v>
      </c>
      <c r="J13" s="237" t="e">
        <f>中間シート!J13</f>
        <v>#REF!</v>
      </c>
      <c r="K13" s="237" t="e">
        <f>中間シート!K13</f>
        <v>#REF!</v>
      </c>
      <c r="L13" s="220" t="e">
        <f>中間シート!L13</f>
        <v>#REF!</v>
      </c>
      <c r="M13" s="220" t="e">
        <f>中間シート!M13</f>
        <v>#REF!</v>
      </c>
      <c r="N13" s="260" t="str">
        <f t="shared" si="2"/>
        <v/>
      </c>
      <c r="O13" s="260" t="str">
        <f t="shared" si="2"/>
        <v/>
      </c>
      <c r="P13" s="260" t="str">
        <f t="shared" si="2"/>
        <v/>
      </c>
      <c r="Q13" s="275"/>
      <c r="R13" s="260" t="e">
        <f>IF(OR($I13=1,AND($I13=0,$L13=1)),中間シート!R13,"")</f>
        <v>#REF!</v>
      </c>
      <c r="S13" s="290" t="e">
        <f t="shared" si="0"/>
        <v>#REF!</v>
      </c>
      <c r="T13" s="260" t="e">
        <f>IF(OR($I13=1,AND($I13=0,$L13=1)),中間シート!T13,"")</f>
        <v>#REF!</v>
      </c>
      <c r="U13" s="290" t="e">
        <f>IF(OR($I13=1,AND($I13=0,$L13=1)),中間シート!U13,"")</f>
        <v>#REF!</v>
      </c>
      <c r="V13" s="290" t="e">
        <f>IF(OR($I13=1,AND($I13=0,$L13=1)),中間シート!V13,"")</f>
        <v>#REF!</v>
      </c>
      <c r="W13" s="290" t="e">
        <f>IF(OR($I13=1,AND($I13=0,$L13=1)),中間シート!W13,"")</f>
        <v>#REF!</v>
      </c>
      <c r="X13" s="290" t="e">
        <f>IF(OR($I13=1,AND($I13=0,$L13=1)),中間シート!X13,"")</f>
        <v>#REF!</v>
      </c>
      <c r="Y13" s="290" t="e">
        <f>IF(OR($I13=1,AND($I13=0,$L13=1)),中間シート!Y13,"")</f>
        <v>#REF!</v>
      </c>
      <c r="Z13" s="290" t="e">
        <f>IF(OR($I13=1,AND($I13=0,$L13=1)),中間シート!Z13,"")</f>
        <v>#REF!</v>
      </c>
      <c r="AA13" s="290" t="e">
        <f>IF(OR($I13=1,AND($I13=0,$L13=1)),中間シート!AA13,"")</f>
        <v>#REF!</v>
      </c>
      <c r="AB13" s="290" t="e">
        <f>IF(OR($I13=1,AND($I13=0,$L13=1)),中間シート!AB13,"")</f>
        <v>#REF!</v>
      </c>
      <c r="AC13" s="290" t="e">
        <f>IF(OR($I13=1,AND($I13=0,$L13=1)),中間シート!AC13,"")</f>
        <v>#REF!</v>
      </c>
      <c r="AD13" s="290" t="e">
        <f>IF(OR($I13=1,AND($I13=0,$L13=1)),中間シート!AD13,"")</f>
        <v>#REF!</v>
      </c>
      <c r="AE13" s="290" t="e">
        <f>IF(OR($I13=1,AND($I13=0,$L13=1)),中間シート!AE13,"")</f>
        <v>#REF!</v>
      </c>
      <c r="AF13" s="324"/>
      <c r="AG13" s="290" t="e">
        <f>IF(OR($I13=1,AND($I13=0,$L13=1)),中間シート!AG13,"")</f>
        <v>#REF!</v>
      </c>
      <c r="AH13" s="290" t="e">
        <f>IF(OR($I13=1,AND($I13=0,$L13=1)),中間シート!AH13,"")</f>
        <v>#REF!</v>
      </c>
      <c r="AI13" s="290" t="e">
        <f>IF(OR($I13=1,AND($I13=0,$L13=1)),中間シート!AI13,"")</f>
        <v>#REF!</v>
      </c>
      <c r="AJ13" s="290" t="e">
        <f>IF(OR($I13=1,AND($I13=0,$L13=1)),中間シート!AJ13,"")</f>
        <v>#REF!</v>
      </c>
      <c r="AK13" s="290" t="e">
        <f>IF(OR($I13=1,AND($I13=0,$L13=1)),中間シート!AK13,"")</f>
        <v>#REF!</v>
      </c>
      <c r="AL13" s="290" t="e">
        <f>IF($H13=1,中間シート!AL13,"")</f>
        <v>#REF!</v>
      </c>
      <c r="AM13" s="290" t="e">
        <f>IF($H13=1,中間シート!AM13,"")</f>
        <v>#REF!</v>
      </c>
      <c r="AN13" s="290" t="e">
        <f>IF($H13=1,中間シート!AN13,"")</f>
        <v>#REF!</v>
      </c>
      <c r="AO13" s="324"/>
      <c r="AP13" s="324"/>
      <c r="AQ13" s="290" t="e">
        <f>IF(OR($I13=1,AND($I13=0,$L13=1)),中間シート!AQ13,"")</f>
        <v>#REF!</v>
      </c>
      <c r="AR13" s="237"/>
      <c r="AS13" s="237"/>
      <c r="AT13" s="237"/>
      <c r="AU13" s="237" t="e">
        <f t="shared" si="1"/>
        <v>#REF!</v>
      </c>
    </row>
    <row r="14" spans="1:47" s="207" customFormat="1" ht="15" customHeight="1">
      <c r="A14" s="221">
        <f>中間シート!A14</f>
        <v>9</v>
      </c>
      <c r="B14" s="238">
        <f>中間シート!B14</f>
        <v>3</v>
      </c>
      <c r="C14" s="238" t="str">
        <f>中間シート!C14</f>
        <v/>
      </c>
      <c r="D14" s="238">
        <f>中間シート!D14</f>
        <v>0</v>
      </c>
      <c r="E14" s="238" t="e">
        <f>中間シート!E14</f>
        <v>#REF!</v>
      </c>
      <c r="F14" s="238" t="e">
        <f>中間シート!F14</f>
        <v>#REF!</v>
      </c>
      <c r="G14" s="238">
        <f>中間シート!G14</f>
        <v>1</v>
      </c>
      <c r="H14" s="238" t="e">
        <f>中間シート!H14</f>
        <v>#REF!</v>
      </c>
      <c r="I14" s="238" t="e">
        <f>中間シート!I14</f>
        <v>#REF!</v>
      </c>
      <c r="J14" s="238" t="e">
        <f>中間シート!J14</f>
        <v>#REF!</v>
      </c>
      <c r="K14" s="238" t="e">
        <f>中間シート!K14</f>
        <v>#REF!</v>
      </c>
      <c r="L14" s="221" t="e">
        <f>中間シート!L14</f>
        <v>#REF!</v>
      </c>
      <c r="M14" s="221" t="e">
        <f>中間シート!M14</f>
        <v>#REF!</v>
      </c>
      <c r="N14" s="261" t="str">
        <f t="shared" si="2"/>
        <v/>
      </c>
      <c r="O14" s="261" t="str">
        <f t="shared" si="2"/>
        <v/>
      </c>
      <c r="P14" s="261" t="str">
        <f t="shared" si="2"/>
        <v/>
      </c>
      <c r="Q14" s="276"/>
      <c r="R14" s="261" t="e">
        <f>IF(OR($I14=1,AND($I14=0,$L14=1)),中間シート!R14,"")</f>
        <v>#REF!</v>
      </c>
      <c r="S14" s="291" t="e">
        <f t="shared" si="0"/>
        <v>#REF!</v>
      </c>
      <c r="T14" s="261" t="e">
        <f>IF(OR($I14=1,AND($I14=0,$L14=1)),中間シート!T14,"")</f>
        <v>#REF!</v>
      </c>
      <c r="U14" s="291" t="e">
        <f>IF(OR($I14=1,AND($I14=0,$L14=1)),中間シート!U14,"")</f>
        <v>#REF!</v>
      </c>
      <c r="V14" s="291" t="e">
        <f>IF(OR($I14=1,AND($I14=0,$L14=1)),中間シート!V14,"")</f>
        <v>#REF!</v>
      </c>
      <c r="W14" s="291" t="e">
        <f>IF(OR($I14=1,AND($I14=0,$L14=1)),中間シート!W14,"")</f>
        <v>#REF!</v>
      </c>
      <c r="X14" s="306" t="e">
        <f>IF(OR($I14=1,AND($I14=0,$L14=1)),中間シート!X14,"")</f>
        <v>#REF!</v>
      </c>
      <c r="Y14" s="291" t="e">
        <f>IF(OR($I14=1,AND($I14=0,$L14=1)),中間シート!Y14,"")</f>
        <v>#REF!</v>
      </c>
      <c r="Z14" s="291" t="e">
        <f>IF(OR($I14=1,AND($I14=0,$L14=1)),中間シート!Z14,"")</f>
        <v>#REF!</v>
      </c>
      <c r="AA14" s="291" t="e">
        <f>IF(OR($I14=1,AND($I14=0,$L14=1)),中間シート!AA14,"")</f>
        <v>#REF!</v>
      </c>
      <c r="AB14" s="330" t="e">
        <f>IF(OR($I14=1,AND($I14=0,$L14=1)),中間シート!AB14,"")</f>
        <v>#REF!</v>
      </c>
      <c r="AC14" s="291" t="e">
        <f>IF(OR($I14=1,AND($I14=0,$L14=1)),中間シート!AC14,"")</f>
        <v>#REF!</v>
      </c>
      <c r="AD14" s="291" t="e">
        <f>IF(OR($I14=1,AND($I14=0,$L14=1)),中間シート!AD14,"")</f>
        <v>#REF!</v>
      </c>
      <c r="AE14" s="291" t="e">
        <f>IF(OR($I14=1,AND($I14=0,$L14=1)),中間シート!AE14,"")</f>
        <v>#REF!</v>
      </c>
      <c r="AF14" s="321"/>
      <c r="AG14" s="291" t="e">
        <f>IF(OR($I14=1,AND($I14=0,$L14=1)),中間シート!AG14,"")</f>
        <v>#REF!</v>
      </c>
      <c r="AH14" s="291" t="e">
        <f>IF(OR($I14=1,AND($I14=0,$L14=1)),中間シート!AH14,"")</f>
        <v>#REF!</v>
      </c>
      <c r="AI14" s="291" t="e">
        <f>IF(OR($I14=1,AND($I14=0,$L14=1)),中間シート!AI14,"")</f>
        <v>#REF!</v>
      </c>
      <c r="AJ14" s="291" t="e">
        <f>IF(OR($I14=1,AND($I14=0,$L14=1)),中間シート!AJ14,"")</f>
        <v>#REF!</v>
      </c>
      <c r="AK14" s="291" t="e">
        <f>IF(OR($I14=1,AND($I14=0,$L14=1)),中間シート!AK14,"")</f>
        <v>#REF!</v>
      </c>
      <c r="AL14" s="291" t="e">
        <f>IF($H14=1,中間シート!AL14,"")</f>
        <v>#REF!</v>
      </c>
      <c r="AM14" s="291" t="e">
        <f>IF($H14=1,中間シート!AM14,"")</f>
        <v>#REF!</v>
      </c>
      <c r="AN14" s="291" t="e">
        <f>IF($H14=1,中間シート!AN14,"")</f>
        <v>#REF!</v>
      </c>
      <c r="AO14" s="324"/>
      <c r="AP14" s="324"/>
      <c r="AQ14" s="291" t="e">
        <f>IF(OR($I14=1,AND($I14=0,$L14=1)),中間シート!AQ14,"")</f>
        <v>#REF!</v>
      </c>
      <c r="AR14" s="238" t="e">
        <f>IF(#REF!=TRUE,1,IF(#REF!=TRUE,2,IF(#REF!=TRUE,3,IF(#REF!=TRUE,4,""))))</f>
        <v>#REF!</v>
      </c>
      <c r="AS14" s="238"/>
      <c r="AT14" s="238"/>
      <c r="AU14" s="238" t="e">
        <f t="shared" si="1"/>
        <v>#REF!</v>
      </c>
    </row>
    <row r="15" spans="1:47" s="207" customFormat="1" ht="17.5">
      <c r="A15" s="221">
        <f>中間シート!A15</f>
        <v>10</v>
      </c>
      <c r="B15" s="238">
        <f>中間シート!B15</f>
        <v>3</v>
      </c>
      <c r="C15" s="238" t="str">
        <f>中間シート!C15</f>
        <v/>
      </c>
      <c r="D15" s="238">
        <f>中間シート!D15</f>
        <v>0</v>
      </c>
      <c r="E15" s="238" t="e">
        <f>中間シート!E15</f>
        <v>#REF!</v>
      </c>
      <c r="F15" s="238" t="e">
        <f>中間シート!F15</f>
        <v>#REF!</v>
      </c>
      <c r="G15" s="255">
        <f>中間シート!G15</f>
        <v>2</v>
      </c>
      <c r="H15" s="238" t="e">
        <f>中間シート!H15</f>
        <v>#REF!</v>
      </c>
      <c r="I15" s="238" t="e">
        <f>中間シート!I15</f>
        <v>#REF!</v>
      </c>
      <c r="J15" s="238" t="e">
        <f>中間シート!J15</f>
        <v>#REF!</v>
      </c>
      <c r="K15" s="238" t="e">
        <f>中間シート!K15</f>
        <v>#REF!</v>
      </c>
      <c r="L15" s="221" t="e">
        <f>中間シート!L15</f>
        <v>#REF!</v>
      </c>
      <c r="M15" s="221" t="e">
        <f>中間シート!M15</f>
        <v>#REF!</v>
      </c>
      <c r="N15" s="261" t="str">
        <f t="shared" si="2"/>
        <v/>
      </c>
      <c r="O15" s="261" t="str">
        <f t="shared" si="2"/>
        <v/>
      </c>
      <c r="P15" s="261" t="str">
        <f t="shared" si="2"/>
        <v/>
      </c>
      <c r="Q15" s="276"/>
      <c r="R15" s="261" t="e">
        <f>IF(OR($I15=1,AND($I15=0,$L15=1)),中間シート!R15,"")</f>
        <v>#REF!</v>
      </c>
      <c r="S15" s="291" t="e">
        <f t="shared" si="0"/>
        <v>#REF!</v>
      </c>
      <c r="T15" s="261" t="e">
        <f>IF(OR($I15=1,AND($I15=0,$L15=1)),中間シート!T15,"")</f>
        <v>#REF!</v>
      </c>
      <c r="U15" s="291" t="e">
        <f>IF(OR($I15=1,AND($I15=0,$L15=1)),中間シート!U15,"")</f>
        <v>#REF!</v>
      </c>
      <c r="V15" s="291" t="e">
        <f>IF(OR($I15=1,AND($I15=0,$L15=1)),中間シート!V15,"")</f>
        <v>#REF!</v>
      </c>
      <c r="W15" s="291" t="e">
        <f>IF(OR($I15=1,AND($I15=0,$L15=1)),中間シート!W15,"")</f>
        <v>#REF!</v>
      </c>
      <c r="X15" s="291" t="e">
        <f>IF(OR($I15=1,AND($I15=0,$L15=1)),中間シート!X15,"")</f>
        <v>#REF!</v>
      </c>
      <c r="Y15" s="291" t="e">
        <f>IF(OR($I15=1,AND($I15=0,$L15=1)),中間シート!Y15,"")</f>
        <v>#REF!</v>
      </c>
      <c r="Z15" s="291" t="e">
        <f>IF(OR($I15=1,AND($I15=0,$L15=1)),中間シート!Z15,"")</f>
        <v>#REF!</v>
      </c>
      <c r="AA15" s="291" t="e">
        <f>IF(OR($I15=1,AND($I15=0,$L15=1)),中間シート!AA15,"")</f>
        <v>#REF!</v>
      </c>
      <c r="AB15" s="291" t="e">
        <f>IF(OR($I15=1,AND($I15=0,$L15=1)),中間シート!AB15,"")</f>
        <v>#REF!</v>
      </c>
      <c r="AC15" s="291" t="e">
        <f>IF(OR($I15=1,AND($I15=0,$L15=1)),中間シート!AC15,"")</f>
        <v>#REF!</v>
      </c>
      <c r="AD15" s="291" t="e">
        <f>IF(OR($I15=1,AND($I15=0,$L15=1)),中間シート!AD15,"")</f>
        <v>#REF!</v>
      </c>
      <c r="AE15" s="291" t="e">
        <f>IF(OR($I15=1,AND($I15=0,$L15=1)),中間シート!AE15,"")</f>
        <v>#REF!</v>
      </c>
      <c r="AF15" s="324"/>
      <c r="AG15" s="291" t="e">
        <f>IF(OR($I15=1,AND($I15=0,$L15=1)),中間シート!AG15,"")</f>
        <v>#REF!</v>
      </c>
      <c r="AH15" s="291" t="e">
        <f>IF(OR($I15=1,AND($I15=0,$L15=1)),中間シート!AH15,"")</f>
        <v>#REF!</v>
      </c>
      <c r="AI15" s="291" t="e">
        <f>IF(OR($I15=1,AND($I15=0,$L15=1)),中間シート!AI15,"")</f>
        <v>#REF!</v>
      </c>
      <c r="AJ15" s="291" t="e">
        <f>IF(OR($I15=1,AND($I15=0,$L15=1)),中間シート!AJ15,"")</f>
        <v>#REF!</v>
      </c>
      <c r="AK15" s="291" t="e">
        <f>IF(OR($I15=1,AND($I15=0,$L15=1)),中間シート!AK15,"")</f>
        <v>#REF!</v>
      </c>
      <c r="AL15" s="291" t="e">
        <f>IF($H15=1,中間シート!AL15,"")</f>
        <v>#REF!</v>
      </c>
      <c r="AM15" s="291" t="e">
        <f>IF($H15=1,中間シート!AM15,"")</f>
        <v>#REF!</v>
      </c>
      <c r="AN15" s="291" t="e">
        <f>IF($H15=1,中間シート!AN15,"")</f>
        <v>#REF!</v>
      </c>
      <c r="AO15" s="324"/>
      <c r="AP15" s="324"/>
      <c r="AQ15" s="291" t="e">
        <f>IF(OR($I15=1,AND($I15=0,$L15=1)),中間シート!AQ15,"")</f>
        <v>#REF!</v>
      </c>
      <c r="AR15" s="238"/>
      <c r="AS15" s="238"/>
      <c r="AT15" s="238"/>
      <c r="AU15" s="238" t="e">
        <f t="shared" si="1"/>
        <v>#REF!</v>
      </c>
    </row>
    <row r="16" spans="1:47" s="207" customFormat="1">
      <c r="A16" s="221">
        <f>中間シート!A16</f>
        <v>11</v>
      </c>
      <c r="B16" s="238">
        <f>中間シート!B16</f>
        <v>3</v>
      </c>
      <c r="C16" s="238" t="str">
        <f>中間シート!C16</f>
        <v/>
      </c>
      <c r="D16" s="238">
        <f>中間シート!D16</f>
        <v>0</v>
      </c>
      <c r="E16" s="238" t="e">
        <f>中間シート!E16</f>
        <v>#REF!</v>
      </c>
      <c r="F16" s="238" t="e">
        <f>中間シート!F16</f>
        <v>#REF!</v>
      </c>
      <c r="G16" s="238">
        <f>中間シート!G16</f>
        <v>3</v>
      </c>
      <c r="H16" s="238" t="e">
        <f>中間シート!H16</f>
        <v>#REF!</v>
      </c>
      <c r="I16" s="238" t="e">
        <f>中間シート!I16</f>
        <v>#REF!</v>
      </c>
      <c r="J16" s="238" t="e">
        <f>中間シート!J16</f>
        <v>#REF!</v>
      </c>
      <c r="K16" s="238" t="e">
        <f>中間シート!K16</f>
        <v>#REF!</v>
      </c>
      <c r="L16" s="221" t="e">
        <f>中間シート!L16</f>
        <v>#REF!</v>
      </c>
      <c r="M16" s="221" t="e">
        <f>中間シート!M16</f>
        <v>#REF!</v>
      </c>
      <c r="N16" s="261" t="str">
        <f t="shared" si="2"/>
        <v/>
      </c>
      <c r="O16" s="261" t="str">
        <f t="shared" si="2"/>
        <v/>
      </c>
      <c r="P16" s="261" t="str">
        <f t="shared" si="2"/>
        <v/>
      </c>
      <c r="Q16" s="276"/>
      <c r="R16" s="261" t="e">
        <f>IF(OR($I16=1,AND($I16=0,$L16=1)),中間シート!R16,"")</f>
        <v>#REF!</v>
      </c>
      <c r="S16" s="291" t="e">
        <f t="shared" si="0"/>
        <v>#REF!</v>
      </c>
      <c r="T16" s="261" t="e">
        <f>IF(OR($I16=1,AND($I16=0,$L16=1)),中間シート!T16,"")</f>
        <v>#REF!</v>
      </c>
      <c r="U16" s="291" t="e">
        <f>IF(OR($I16=1,AND($I16=0,$L16=1)),中間シート!U16,"")</f>
        <v>#REF!</v>
      </c>
      <c r="V16" s="291" t="e">
        <f>IF(OR($I16=1,AND($I16=0,$L16=1)),中間シート!V16,"")</f>
        <v>#REF!</v>
      </c>
      <c r="W16" s="291" t="e">
        <f>IF(OR($I16=1,AND($I16=0,$L16=1)),中間シート!W16,"")</f>
        <v>#REF!</v>
      </c>
      <c r="X16" s="291" t="e">
        <f>IF(OR($I16=1,AND($I16=0,$L16=1)),中間シート!X16,"")</f>
        <v>#REF!</v>
      </c>
      <c r="Y16" s="291" t="e">
        <f>IF(OR($I16=1,AND($I16=0,$L16=1)),中間シート!Y16,"")</f>
        <v>#REF!</v>
      </c>
      <c r="Z16" s="291" t="e">
        <f>IF(OR($I16=1,AND($I16=0,$L16=1)),中間シート!Z16,"")</f>
        <v>#REF!</v>
      </c>
      <c r="AA16" s="291" t="e">
        <f>IF(OR($I16=1,AND($I16=0,$L16=1)),中間シート!AA16,"")</f>
        <v>#REF!</v>
      </c>
      <c r="AB16" s="291" t="e">
        <f>IF(OR($I16=1,AND($I16=0,$L16=1)),中間シート!AB16,"")</f>
        <v>#REF!</v>
      </c>
      <c r="AC16" s="291" t="e">
        <f>IF(OR($I16=1,AND($I16=0,$L16=1)),中間シート!AC16,"")</f>
        <v>#REF!</v>
      </c>
      <c r="AD16" s="291" t="e">
        <f>IF(OR($I16=1,AND($I16=0,$L16=1)),中間シート!AD16,"")</f>
        <v>#REF!</v>
      </c>
      <c r="AE16" s="291" t="e">
        <f>IF(OR($I16=1,AND($I16=0,$L16=1)),中間シート!AE16,"")</f>
        <v>#REF!</v>
      </c>
      <c r="AF16" s="324"/>
      <c r="AG16" s="291" t="e">
        <f>IF(OR($I16=1,AND($I16=0,$L16=1)),中間シート!AG16,"")</f>
        <v>#REF!</v>
      </c>
      <c r="AH16" s="291" t="e">
        <f>IF(OR($I16=1,AND($I16=0,$L16=1)),中間シート!AH16,"")</f>
        <v>#REF!</v>
      </c>
      <c r="AI16" s="291" t="e">
        <f>IF(OR($I16=1,AND($I16=0,$L16=1)),中間シート!AI16,"")</f>
        <v>#REF!</v>
      </c>
      <c r="AJ16" s="291" t="e">
        <f>IF(OR($I16=1,AND($I16=0,$L16=1)),中間シート!AJ16,"")</f>
        <v>#REF!</v>
      </c>
      <c r="AK16" s="291" t="e">
        <f>IF(OR($I16=1,AND($I16=0,$L16=1)),中間シート!AK16,"")</f>
        <v>#REF!</v>
      </c>
      <c r="AL16" s="291" t="e">
        <f>IF($H16=1,中間シート!AL16,"")</f>
        <v>#REF!</v>
      </c>
      <c r="AM16" s="291" t="e">
        <f>IF($H16=1,中間シート!AM16,"")</f>
        <v>#REF!</v>
      </c>
      <c r="AN16" s="291" t="e">
        <f>IF($H16=1,中間シート!AN16,"")</f>
        <v>#REF!</v>
      </c>
      <c r="AO16" s="324"/>
      <c r="AP16" s="324"/>
      <c r="AQ16" s="291" t="e">
        <f>IF(OR($I16=1,AND($I16=0,$L16=1)),中間シート!AQ16,"")</f>
        <v>#REF!</v>
      </c>
      <c r="AR16" s="238"/>
      <c r="AS16" s="238"/>
      <c r="AT16" s="238"/>
      <c r="AU16" s="238" t="e">
        <f t="shared" si="1"/>
        <v>#REF!</v>
      </c>
    </row>
    <row r="17" spans="1:47" s="207" customFormat="1">
      <c r="A17" s="221">
        <f>中間シート!A17</f>
        <v>12</v>
      </c>
      <c r="B17" s="238">
        <f>中間シート!B17</f>
        <v>3</v>
      </c>
      <c r="C17" s="238" t="str">
        <f>中間シート!C17</f>
        <v/>
      </c>
      <c r="D17" s="238">
        <f>中間シート!D17</f>
        <v>0</v>
      </c>
      <c r="E17" s="238" t="e">
        <f>中間シート!E17</f>
        <v>#REF!</v>
      </c>
      <c r="F17" s="238" t="e">
        <f>中間シート!F17</f>
        <v>#REF!</v>
      </c>
      <c r="G17" s="238">
        <f>中間シート!G17</f>
        <v>4</v>
      </c>
      <c r="H17" s="238" t="e">
        <f>中間シート!H17</f>
        <v>#REF!</v>
      </c>
      <c r="I17" s="238" t="e">
        <f>中間シート!I17</f>
        <v>#REF!</v>
      </c>
      <c r="J17" s="238" t="e">
        <f>中間シート!J17</f>
        <v>#REF!</v>
      </c>
      <c r="K17" s="238" t="e">
        <f>中間シート!K17</f>
        <v>#REF!</v>
      </c>
      <c r="L17" s="221" t="e">
        <f>中間シート!L17</f>
        <v>#REF!</v>
      </c>
      <c r="M17" s="221" t="e">
        <f>中間シート!M17</f>
        <v>#REF!</v>
      </c>
      <c r="N17" s="261" t="str">
        <f t="shared" si="2"/>
        <v/>
      </c>
      <c r="O17" s="261" t="str">
        <f t="shared" si="2"/>
        <v/>
      </c>
      <c r="P17" s="261" t="str">
        <f t="shared" si="2"/>
        <v/>
      </c>
      <c r="Q17" s="276"/>
      <c r="R17" s="261" t="e">
        <f>IF(OR($I17=1,AND($I17=0,$L17=1)),中間シート!R17,"")</f>
        <v>#REF!</v>
      </c>
      <c r="S17" s="291" t="e">
        <f t="shared" si="0"/>
        <v>#REF!</v>
      </c>
      <c r="T17" s="261" t="e">
        <f>IF(OR($I17=1,AND($I17=0,$L17=1)),中間シート!T17,"")</f>
        <v>#REF!</v>
      </c>
      <c r="U17" s="291" t="e">
        <f>IF(OR($I17=1,AND($I17=0,$L17=1)),中間シート!U17,"")</f>
        <v>#REF!</v>
      </c>
      <c r="V17" s="291" t="e">
        <f>IF(OR($I17=1,AND($I17=0,$L17=1)),中間シート!V17,"")</f>
        <v>#REF!</v>
      </c>
      <c r="W17" s="291" t="e">
        <f>IF(OR($I17=1,AND($I17=0,$L17=1)),中間シート!W17,"")</f>
        <v>#REF!</v>
      </c>
      <c r="X17" s="291" t="e">
        <f>IF(OR($I17=1,AND($I17=0,$L17=1)),中間シート!X17,"")</f>
        <v>#REF!</v>
      </c>
      <c r="Y17" s="291" t="e">
        <f>IF(OR($I17=1,AND($I17=0,$L17=1)),中間シート!Y17,"")</f>
        <v>#REF!</v>
      </c>
      <c r="Z17" s="291" t="e">
        <f>IF(OR($I17=1,AND($I17=0,$L17=1)),中間シート!Z17,"")</f>
        <v>#REF!</v>
      </c>
      <c r="AA17" s="291" t="e">
        <f>IF(OR($I17=1,AND($I17=0,$L17=1)),中間シート!AA17,"")</f>
        <v>#REF!</v>
      </c>
      <c r="AB17" s="291" t="e">
        <f>IF(OR($I17=1,AND($I17=0,$L17=1)),中間シート!AB17,"")</f>
        <v>#REF!</v>
      </c>
      <c r="AC17" s="291" t="e">
        <f>IF(OR($I17=1,AND($I17=0,$L17=1)),中間シート!AC17,"")</f>
        <v>#REF!</v>
      </c>
      <c r="AD17" s="291" t="e">
        <f>IF(OR($I17=1,AND($I17=0,$L17=1)),中間シート!AD17,"")</f>
        <v>#REF!</v>
      </c>
      <c r="AE17" s="291" t="e">
        <f>IF(OR($I17=1,AND($I17=0,$L17=1)),中間シート!AE17,"")</f>
        <v>#REF!</v>
      </c>
      <c r="AF17" s="324"/>
      <c r="AG17" s="291" t="e">
        <f>IF(OR($I17=1,AND($I17=0,$L17=1)),中間シート!AG17,"")</f>
        <v>#REF!</v>
      </c>
      <c r="AH17" s="291" t="e">
        <f>IF(OR($I17=1,AND($I17=0,$L17=1)),中間シート!AH17,"")</f>
        <v>#REF!</v>
      </c>
      <c r="AI17" s="291" t="e">
        <f>IF(OR($I17=1,AND($I17=0,$L17=1)),中間シート!AI17,"")</f>
        <v>#REF!</v>
      </c>
      <c r="AJ17" s="291" t="e">
        <f>IF(OR($I17=1,AND($I17=0,$L17=1)),中間シート!AJ17,"")</f>
        <v>#REF!</v>
      </c>
      <c r="AK17" s="291" t="e">
        <f>IF(OR($I17=1,AND($I17=0,$L17=1)),中間シート!AK17,"")</f>
        <v>#REF!</v>
      </c>
      <c r="AL17" s="291" t="e">
        <f>IF($H17=1,中間シート!AL17,"")</f>
        <v>#REF!</v>
      </c>
      <c r="AM17" s="291" t="e">
        <f>IF($H17=1,中間シート!AM17,"")</f>
        <v>#REF!</v>
      </c>
      <c r="AN17" s="291" t="e">
        <f>IF($H17=1,中間シート!AN17,"")</f>
        <v>#REF!</v>
      </c>
      <c r="AO17" s="324"/>
      <c r="AP17" s="324"/>
      <c r="AQ17" s="291" t="e">
        <f>IF(OR($I17=1,AND($I17=0,$L17=1)),中間シート!AQ17,"")</f>
        <v>#REF!</v>
      </c>
      <c r="AR17" s="238"/>
      <c r="AS17" s="238"/>
      <c r="AT17" s="238"/>
      <c r="AU17" s="238" t="e">
        <f t="shared" si="1"/>
        <v>#REF!</v>
      </c>
    </row>
    <row r="18" spans="1:47" s="208" customFormat="1">
      <c r="A18" s="222">
        <f>中間シート!A18</f>
        <v>13</v>
      </c>
      <c r="B18" s="239">
        <f>中間シート!B18</f>
        <v>4</v>
      </c>
      <c r="C18" s="239" t="e">
        <f>中間シート!C18</f>
        <v>#REF!</v>
      </c>
      <c r="D18" s="239" t="e">
        <f>中間シート!D18</f>
        <v>#REF!</v>
      </c>
      <c r="E18" s="239" t="e">
        <f>中間シート!E18</f>
        <v>#REF!</v>
      </c>
      <c r="F18" s="239" t="e">
        <f>中間シート!F18</f>
        <v>#REF!</v>
      </c>
      <c r="G18" s="239">
        <f>中間シート!G18</f>
        <v>1</v>
      </c>
      <c r="H18" s="239" t="e">
        <f>中間シート!H18</f>
        <v>#REF!</v>
      </c>
      <c r="I18" s="239" t="e">
        <f>中間シート!I18</f>
        <v>#REF!</v>
      </c>
      <c r="J18" s="239" t="e">
        <f>中間シート!J18</f>
        <v>#REF!</v>
      </c>
      <c r="K18" s="239" t="e">
        <f>中間シート!K18</f>
        <v>#REF!</v>
      </c>
      <c r="L18" s="222" t="e">
        <f>中間シート!L18</f>
        <v>#REF!</v>
      </c>
      <c r="M18" s="222" t="e">
        <f>中間シート!M18</f>
        <v>#REF!</v>
      </c>
      <c r="N18" s="262" t="str">
        <f t="shared" si="2"/>
        <v/>
      </c>
      <c r="O18" s="262" t="str">
        <f t="shared" si="2"/>
        <v/>
      </c>
      <c r="P18" s="262" t="str">
        <f t="shared" si="2"/>
        <v/>
      </c>
      <c r="Q18" s="277"/>
      <c r="R18" s="262" t="e">
        <f>IF(OR($I18=1,AND($I18=0,$L18=1)),中間シート!R18,"")</f>
        <v>#REF!</v>
      </c>
      <c r="S18" s="292" t="e">
        <f t="shared" si="0"/>
        <v>#REF!</v>
      </c>
      <c r="T18" s="262" t="e">
        <f>IF(OR($I18=1,AND($I18=0,$L18=1)),中間シート!T18,"")</f>
        <v>#REF!</v>
      </c>
      <c r="U18" s="292" t="e">
        <f>IF(OR($I18=1,AND($I18=0,$L18=1)),中間シート!U18,"")</f>
        <v>#REF!</v>
      </c>
      <c r="V18" s="292" t="e">
        <f>IF(OR($I18=1,AND($I18=0,$L18=1)),中間シート!V18,"")</f>
        <v>#REF!</v>
      </c>
      <c r="W18" s="292" t="e">
        <f>IF(OR($I18=1,AND($I18=0,$L18=1)),中間シート!W18,"")</f>
        <v>#REF!</v>
      </c>
      <c r="X18" s="292" t="e">
        <f>IF(OR($I18=1,AND($I18=0,$L18=1)),中間シート!X18,"")</f>
        <v>#REF!</v>
      </c>
      <c r="Y18" s="292" t="e">
        <f>IF(OR($I18=1,AND($I18=0,$L18=1)),中間シート!Y18,"")</f>
        <v>#REF!</v>
      </c>
      <c r="Z18" s="292" t="e">
        <f>IF(OR($I18=1,AND($I18=0,$L18=1)),中間シート!Z18,"")</f>
        <v>#REF!</v>
      </c>
      <c r="AA18" s="292" t="e">
        <f>IF(OR($I18=1,AND($I18=0,$L18=1)),中間シート!AA18,"")</f>
        <v>#REF!</v>
      </c>
      <c r="AB18" s="292" t="e">
        <f>IF(OR($I18=1,AND($I18=0,$L18=1)),中間シート!AB18,"")</f>
        <v>#REF!</v>
      </c>
      <c r="AC18" s="292" t="e">
        <f>IF(OR($I18=1,AND($I18=0,$L18=1)),中間シート!AC18,"")</f>
        <v>#REF!</v>
      </c>
      <c r="AD18" s="292" t="e">
        <f>IF(OR($I18=1,AND($I18=0,$L18=1)),中間シート!AD18,"")</f>
        <v>#REF!</v>
      </c>
      <c r="AE18" s="292" t="e">
        <f>IF(OR($I18=1,AND($I18=0,$L18=1)),中間シート!AE18,"")</f>
        <v>#REF!</v>
      </c>
      <c r="AF18" s="324"/>
      <c r="AG18" s="292" t="e">
        <f>IF(OR($I18=1,AND($I18=0,$L18=1)),中間シート!AG18,"")</f>
        <v>#REF!</v>
      </c>
      <c r="AH18" s="292" t="e">
        <f>IF(OR($I18=1,AND($I18=0,$L18=1)),中間シート!AH18,"")</f>
        <v>#REF!</v>
      </c>
      <c r="AI18" s="292" t="e">
        <f>IF(OR($I18=1,AND($I18=0,$L18=1)),中間シート!AI18,"")</f>
        <v>#REF!</v>
      </c>
      <c r="AJ18" s="292" t="e">
        <f>IF(OR($I18=1,AND($I18=0,$L18=1)),中間シート!AJ18,"")</f>
        <v>#REF!</v>
      </c>
      <c r="AK18" s="292" t="e">
        <f>IF(OR($I18=1,AND($I18=0,$L18=1)),中間シート!AK18,"")</f>
        <v>#REF!</v>
      </c>
      <c r="AL18" s="292" t="e">
        <f>IF($H18=1,中間シート!AL18,"")</f>
        <v>#REF!</v>
      </c>
      <c r="AM18" s="292" t="e">
        <f>IF($H18=1,中間シート!AM18,"")</f>
        <v>#REF!</v>
      </c>
      <c r="AN18" s="292" t="e">
        <f>IF($H18=1,中間シート!AN18,"")</f>
        <v>#REF!</v>
      </c>
      <c r="AO18" s="324"/>
      <c r="AP18" s="324"/>
      <c r="AQ18" s="292" t="e">
        <f>IF(OR($I18=1,AND($I18=0,$L18=1)),中間シート!AQ18,"")</f>
        <v>#REF!</v>
      </c>
      <c r="AR18" s="239"/>
      <c r="AS18" s="239"/>
      <c r="AT18" s="239"/>
      <c r="AU18" s="239" t="e">
        <f t="shared" si="1"/>
        <v>#REF!</v>
      </c>
    </row>
    <row r="19" spans="1:47" s="208" customFormat="1">
      <c r="A19" s="222">
        <f>中間シート!A19</f>
        <v>14</v>
      </c>
      <c r="B19" s="239">
        <f>中間シート!B19</f>
        <v>4</v>
      </c>
      <c r="C19" s="239" t="e">
        <f>中間シート!C19</f>
        <v>#REF!</v>
      </c>
      <c r="D19" s="239" t="e">
        <f>中間シート!D19</f>
        <v>#REF!</v>
      </c>
      <c r="E19" s="239" t="e">
        <f>中間シート!E19</f>
        <v>#REF!</v>
      </c>
      <c r="F19" s="239" t="e">
        <f>中間シート!F19</f>
        <v>#REF!</v>
      </c>
      <c r="G19" s="239">
        <f>中間シート!G19</f>
        <v>2</v>
      </c>
      <c r="H19" s="239" t="e">
        <f>中間シート!H19</f>
        <v>#REF!</v>
      </c>
      <c r="I19" s="239" t="e">
        <f>中間シート!I19</f>
        <v>#REF!</v>
      </c>
      <c r="J19" s="239" t="e">
        <f>中間シート!J19</f>
        <v>#REF!</v>
      </c>
      <c r="K19" s="239" t="e">
        <f>中間シート!K19</f>
        <v>#REF!</v>
      </c>
      <c r="L19" s="222" t="e">
        <f>中間シート!L19</f>
        <v>#REF!</v>
      </c>
      <c r="M19" s="222" t="e">
        <f>中間シート!M19</f>
        <v>#REF!</v>
      </c>
      <c r="N19" s="262" t="str">
        <f t="shared" si="2"/>
        <v/>
      </c>
      <c r="O19" s="262" t="str">
        <f t="shared" si="2"/>
        <v/>
      </c>
      <c r="P19" s="262" t="str">
        <f t="shared" si="2"/>
        <v/>
      </c>
      <c r="Q19" s="277"/>
      <c r="R19" s="262" t="e">
        <f>IF(OR($I19=1,AND($I19=0,$L19=1)),中間シート!R19,"")</f>
        <v>#REF!</v>
      </c>
      <c r="S19" s="292" t="e">
        <f t="shared" si="0"/>
        <v>#REF!</v>
      </c>
      <c r="T19" s="262" t="e">
        <f>IF(OR($I19=1,AND($I19=0,$L19=1)),中間シート!T19,"")</f>
        <v>#REF!</v>
      </c>
      <c r="U19" s="292" t="e">
        <f>IF(OR($I19=1,AND($I19=0,$L19=1)),中間シート!U19,"")</f>
        <v>#REF!</v>
      </c>
      <c r="V19" s="292" t="e">
        <f>IF(OR($I19=1,AND($I19=0,$L19=1)),中間シート!V19,"")</f>
        <v>#REF!</v>
      </c>
      <c r="W19" s="292" t="e">
        <f>IF(OR($I19=1,AND($I19=0,$L19=1)),中間シート!W19,"")</f>
        <v>#REF!</v>
      </c>
      <c r="X19" s="292" t="e">
        <f>IF(OR($I19=1,AND($I19=0,$L19=1)),中間シート!X19,"")</f>
        <v>#REF!</v>
      </c>
      <c r="Y19" s="292" t="e">
        <f>IF(OR($I19=1,AND($I19=0,$L19=1)),中間シート!Y19,"")</f>
        <v>#REF!</v>
      </c>
      <c r="Z19" s="292" t="e">
        <f>IF(OR($I19=1,AND($I19=0,$L19=1)),中間シート!Z19,"")</f>
        <v>#REF!</v>
      </c>
      <c r="AA19" s="292" t="e">
        <f>IF(OR($I19=1,AND($I19=0,$L19=1)),中間シート!AA19,"")</f>
        <v>#REF!</v>
      </c>
      <c r="AB19" s="292" t="e">
        <f>IF(OR($I19=1,AND($I19=0,$L19=1)),中間シート!AB19,"")</f>
        <v>#REF!</v>
      </c>
      <c r="AC19" s="292" t="e">
        <f>IF(OR($I19=1,AND($I19=0,$L19=1)),中間シート!AC19,"")</f>
        <v>#REF!</v>
      </c>
      <c r="AD19" s="292" t="e">
        <f>IF(OR($I19=1,AND($I19=0,$L19=1)),中間シート!AD19,"")</f>
        <v>#REF!</v>
      </c>
      <c r="AE19" s="292" t="e">
        <f>IF(OR($I19=1,AND($I19=0,$L19=1)),中間シート!AE19,"")</f>
        <v>#REF!</v>
      </c>
      <c r="AF19" s="324"/>
      <c r="AG19" s="292" t="e">
        <f>IF(OR($I19=1,AND($I19=0,$L19=1)),中間シート!AG19,"")</f>
        <v>#REF!</v>
      </c>
      <c r="AH19" s="292" t="e">
        <f>IF(OR($I19=1,AND($I19=0,$L19=1)),中間シート!AH19,"")</f>
        <v>#REF!</v>
      </c>
      <c r="AI19" s="292" t="e">
        <f>IF(OR($I19=1,AND($I19=0,$L19=1)),中間シート!AI19,"")</f>
        <v>#REF!</v>
      </c>
      <c r="AJ19" s="292" t="e">
        <f>IF(OR($I19=1,AND($I19=0,$L19=1)),中間シート!AJ19,"")</f>
        <v>#REF!</v>
      </c>
      <c r="AK19" s="292" t="e">
        <f>IF(OR($I19=1,AND($I19=0,$L19=1)),中間シート!AK19,"")</f>
        <v>#REF!</v>
      </c>
      <c r="AL19" s="292" t="e">
        <f>IF($H19=1,中間シート!AL19,"")</f>
        <v>#REF!</v>
      </c>
      <c r="AM19" s="292" t="e">
        <f>IF($H19=1,中間シート!AM19,"")</f>
        <v>#REF!</v>
      </c>
      <c r="AN19" s="292" t="e">
        <f>IF($H19=1,中間シート!AN19,"")</f>
        <v>#REF!</v>
      </c>
      <c r="AO19" s="324"/>
      <c r="AP19" s="324"/>
      <c r="AQ19" s="292" t="e">
        <f>IF(OR($I19=1,AND($I19=0,$L19=1)),中間シート!AQ19,"")</f>
        <v>#REF!</v>
      </c>
      <c r="AR19" s="239"/>
      <c r="AS19" s="239"/>
      <c r="AT19" s="239"/>
      <c r="AU19" s="239" t="e">
        <f t="shared" si="1"/>
        <v>#REF!</v>
      </c>
    </row>
    <row r="20" spans="1:47" s="208" customFormat="1">
      <c r="A20" s="222">
        <f>中間シート!A20</f>
        <v>15</v>
      </c>
      <c r="B20" s="239">
        <f>中間シート!B20</f>
        <v>4</v>
      </c>
      <c r="C20" s="239" t="e">
        <f>中間シート!C20</f>
        <v>#REF!</v>
      </c>
      <c r="D20" s="239" t="e">
        <f>中間シート!D20</f>
        <v>#REF!</v>
      </c>
      <c r="E20" s="239" t="e">
        <f>中間シート!E20</f>
        <v>#REF!</v>
      </c>
      <c r="F20" s="239" t="e">
        <f>中間シート!F20</f>
        <v>#REF!</v>
      </c>
      <c r="G20" s="239">
        <f>中間シート!G20</f>
        <v>3</v>
      </c>
      <c r="H20" s="239" t="e">
        <f>中間シート!H20</f>
        <v>#REF!</v>
      </c>
      <c r="I20" s="239" t="e">
        <f>中間シート!I20</f>
        <v>#REF!</v>
      </c>
      <c r="J20" s="239" t="e">
        <f>中間シート!J20</f>
        <v>#REF!</v>
      </c>
      <c r="K20" s="239" t="e">
        <f>中間シート!K20</f>
        <v>#REF!</v>
      </c>
      <c r="L20" s="222" t="e">
        <f>中間シート!L20</f>
        <v>#REF!</v>
      </c>
      <c r="M20" s="222" t="e">
        <f>中間シート!M20</f>
        <v>#REF!</v>
      </c>
      <c r="N20" s="262" t="str">
        <f t="shared" si="2"/>
        <v/>
      </c>
      <c r="O20" s="262" t="str">
        <f t="shared" si="2"/>
        <v/>
      </c>
      <c r="P20" s="262" t="str">
        <f t="shared" si="2"/>
        <v/>
      </c>
      <c r="Q20" s="277"/>
      <c r="R20" s="262" t="e">
        <f>IF(OR($I20=1,AND($I20=0,$L20=1)),中間シート!R20,"")</f>
        <v>#REF!</v>
      </c>
      <c r="S20" s="292" t="e">
        <f t="shared" si="0"/>
        <v>#REF!</v>
      </c>
      <c r="T20" s="262" t="e">
        <f>IF(OR($I20=1,AND($I20=0,$L20=1)),中間シート!T20,"")</f>
        <v>#REF!</v>
      </c>
      <c r="U20" s="292" t="e">
        <f>IF(OR($I20=1,AND($I20=0,$L20=1)),中間シート!U20,"")</f>
        <v>#REF!</v>
      </c>
      <c r="V20" s="292" t="e">
        <f>IF(OR($I20=1,AND($I20=0,$L20=1)),中間シート!V20,"")</f>
        <v>#REF!</v>
      </c>
      <c r="W20" s="292" t="e">
        <f>IF(OR($I20=1,AND($I20=0,$L20=1)),中間シート!W20,"")</f>
        <v>#REF!</v>
      </c>
      <c r="X20" s="292" t="e">
        <f>IF(OR($I20=1,AND($I20=0,$L20=1)),中間シート!X20,"")</f>
        <v>#REF!</v>
      </c>
      <c r="Y20" s="292" t="e">
        <f>IF(OR($I20=1,AND($I20=0,$L20=1)),中間シート!Y20,"")</f>
        <v>#REF!</v>
      </c>
      <c r="Z20" s="292" t="e">
        <f>IF(OR($I20=1,AND($I20=0,$L20=1)),中間シート!Z20,"")</f>
        <v>#REF!</v>
      </c>
      <c r="AA20" s="292" t="e">
        <f>IF(OR($I20=1,AND($I20=0,$L20=1)),中間シート!AA20,"")</f>
        <v>#REF!</v>
      </c>
      <c r="AB20" s="292" t="e">
        <f>IF(OR($I20=1,AND($I20=0,$L20=1)),中間シート!AB20,"")</f>
        <v>#REF!</v>
      </c>
      <c r="AC20" s="292" t="e">
        <f>IF(OR($I20=1,AND($I20=0,$L20=1)),中間シート!AC20,"")</f>
        <v>#REF!</v>
      </c>
      <c r="AD20" s="292" t="e">
        <f>IF(OR($I20=1,AND($I20=0,$L20=1)),中間シート!AD20,"")</f>
        <v>#REF!</v>
      </c>
      <c r="AE20" s="292" t="e">
        <f>IF(OR($I20=1,AND($I20=0,$L20=1)),中間シート!AE20,"")</f>
        <v>#REF!</v>
      </c>
      <c r="AF20" s="324"/>
      <c r="AG20" s="292" t="e">
        <f>IF(OR($I20=1,AND($I20=0,$L20=1)),中間シート!AG20,"")</f>
        <v>#REF!</v>
      </c>
      <c r="AH20" s="292" t="e">
        <f>IF(OR($I20=1,AND($I20=0,$L20=1)),中間シート!AH20,"")</f>
        <v>#REF!</v>
      </c>
      <c r="AI20" s="292" t="e">
        <f>IF(OR($I20=1,AND($I20=0,$L20=1)),中間シート!AI20,"")</f>
        <v>#REF!</v>
      </c>
      <c r="AJ20" s="292" t="e">
        <f>IF(OR($I20=1,AND($I20=0,$L20=1)),中間シート!AJ20,"")</f>
        <v>#REF!</v>
      </c>
      <c r="AK20" s="292" t="e">
        <f>IF(OR($I20=1,AND($I20=0,$L20=1)),中間シート!AK20,"")</f>
        <v>#REF!</v>
      </c>
      <c r="AL20" s="292" t="e">
        <f>IF($H20=1,中間シート!AL20,"")</f>
        <v>#REF!</v>
      </c>
      <c r="AM20" s="292" t="e">
        <f>IF($H20=1,中間シート!AM20,"")</f>
        <v>#REF!</v>
      </c>
      <c r="AN20" s="292" t="e">
        <f>IF($H20=1,中間シート!AN20,"")</f>
        <v>#REF!</v>
      </c>
      <c r="AO20" s="324"/>
      <c r="AP20" s="324"/>
      <c r="AQ20" s="292" t="e">
        <f>IF(OR($I20=1,AND($I20=0,$L20=1)),中間シート!AQ20,"")</f>
        <v>#REF!</v>
      </c>
      <c r="AR20" s="239"/>
      <c r="AS20" s="239"/>
      <c r="AT20" s="239"/>
      <c r="AU20" s="239" t="e">
        <f t="shared" si="1"/>
        <v>#REF!</v>
      </c>
    </row>
    <row r="21" spans="1:47" s="208" customFormat="1">
      <c r="A21" s="222">
        <f>中間シート!A21</f>
        <v>16</v>
      </c>
      <c r="B21" s="239">
        <f>中間シート!B21</f>
        <v>4</v>
      </c>
      <c r="C21" s="239" t="e">
        <f>中間シート!C21</f>
        <v>#REF!</v>
      </c>
      <c r="D21" s="239" t="e">
        <f>中間シート!D21</f>
        <v>#REF!</v>
      </c>
      <c r="E21" s="239" t="e">
        <f>中間シート!E21</f>
        <v>#REF!</v>
      </c>
      <c r="F21" s="239" t="e">
        <f>中間シート!F21</f>
        <v>#REF!</v>
      </c>
      <c r="G21" s="239">
        <f>中間シート!G21</f>
        <v>4</v>
      </c>
      <c r="H21" s="239" t="e">
        <f>中間シート!H21</f>
        <v>#REF!</v>
      </c>
      <c r="I21" s="239" t="e">
        <f>中間シート!I21</f>
        <v>#REF!</v>
      </c>
      <c r="J21" s="239" t="e">
        <f>中間シート!J21</f>
        <v>#REF!</v>
      </c>
      <c r="K21" s="239" t="e">
        <f>中間シート!K21</f>
        <v>#REF!</v>
      </c>
      <c r="L21" s="222" t="e">
        <f>中間シート!L21</f>
        <v>#REF!</v>
      </c>
      <c r="M21" s="222" t="e">
        <f>中間シート!M21</f>
        <v>#REF!</v>
      </c>
      <c r="N21" s="262" t="str">
        <f t="shared" si="2"/>
        <v/>
      </c>
      <c r="O21" s="262" t="str">
        <f t="shared" si="2"/>
        <v/>
      </c>
      <c r="P21" s="262" t="str">
        <f t="shared" si="2"/>
        <v/>
      </c>
      <c r="Q21" s="277"/>
      <c r="R21" s="262" t="e">
        <f>IF(OR($I21=1,AND($I21=0,$L21=1)),中間シート!R21,"")</f>
        <v>#REF!</v>
      </c>
      <c r="S21" s="292" t="e">
        <f t="shared" si="0"/>
        <v>#REF!</v>
      </c>
      <c r="T21" s="262" t="e">
        <f>IF(OR($I21=1,AND($I21=0,$L21=1)),中間シート!T21,"")</f>
        <v>#REF!</v>
      </c>
      <c r="U21" s="292" t="e">
        <f>IF(OR($I21=1,AND($I21=0,$L21=1)),中間シート!U21,"")</f>
        <v>#REF!</v>
      </c>
      <c r="V21" s="292" t="e">
        <f>IF(OR($I21=1,AND($I21=0,$L21=1)),中間シート!V21,"")</f>
        <v>#REF!</v>
      </c>
      <c r="W21" s="292" t="e">
        <f>IF(OR($I21=1,AND($I21=0,$L21=1)),中間シート!W21,"")</f>
        <v>#REF!</v>
      </c>
      <c r="X21" s="292" t="e">
        <f>IF(OR($I21=1,AND($I21=0,$L21=1)),中間シート!X21,"")</f>
        <v>#REF!</v>
      </c>
      <c r="Y21" s="292" t="e">
        <f>IF(OR($I21=1,AND($I21=0,$L21=1)),中間シート!Y21,"")</f>
        <v>#REF!</v>
      </c>
      <c r="Z21" s="292" t="e">
        <f>IF(OR($I21=1,AND($I21=0,$L21=1)),中間シート!Z21,"")</f>
        <v>#REF!</v>
      </c>
      <c r="AA21" s="292" t="e">
        <f>IF(OR($I21=1,AND($I21=0,$L21=1)),中間シート!AA21,"")</f>
        <v>#REF!</v>
      </c>
      <c r="AB21" s="292" t="e">
        <f>IF(OR($I21=1,AND($I21=0,$L21=1)),中間シート!AB21,"")</f>
        <v>#REF!</v>
      </c>
      <c r="AC21" s="292" t="e">
        <f>IF(OR($I21=1,AND($I21=0,$L21=1)),中間シート!AC21,"")</f>
        <v>#REF!</v>
      </c>
      <c r="AD21" s="292" t="e">
        <f>IF(OR($I21=1,AND($I21=0,$L21=1)),中間シート!AD21,"")</f>
        <v>#REF!</v>
      </c>
      <c r="AE21" s="292" t="e">
        <f>IF(OR($I21=1,AND($I21=0,$L21=1)),中間シート!AE21,"")</f>
        <v>#REF!</v>
      </c>
      <c r="AF21" s="324"/>
      <c r="AG21" s="292" t="e">
        <f>IF(OR($I21=1,AND($I21=0,$L21=1)),中間シート!AG21,"")</f>
        <v>#REF!</v>
      </c>
      <c r="AH21" s="292" t="e">
        <f>IF(OR($I21=1,AND($I21=0,$L21=1)),中間シート!AH21,"")</f>
        <v>#REF!</v>
      </c>
      <c r="AI21" s="292" t="e">
        <f>IF(OR($I21=1,AND($I21=0,$L21=1)),中間シート!AI21,"")</f>
        <v>#REF!</v>
      </c>
      <c r="AJ21" s="292" t="e">
        <f>IF(OR($I21=1,AND($I21=0,$L21=1)),中間シート!AJ21,"")</f>
        <v>#REF!</v>
      </c>
      <c r="AK21" s="292" t="e">
        <f>IF(OR($I21=1,AND($I21=0,$L21=1)),中間シート!AK21,"")</f>
        <v>#REF!</v>
      </c>
      <c r="AL21" s="292" t="e">
        <f>IF($H21=1,中間シート!AL21,"")</f>
        <v>#REF!</v>
      </c>
      <c r="AM21" s="292" t="e">
        <f>IF($H21=1,中間シート!AM21,"")</f>
        <v>#REF!</v>
      </c>
      <c r="AN21" s="292" t="e">
        <f>IF($H21=1,中間シート!AN21,"")</f>
        <v>#REF!</v>
      </c>
      <c r="AO21" s="324"/>
      <c r="AP21" s="324"/>
      <c r="AQ21" s="292" t="e">
        <f>IF(OR($I21=1,AND($I21=0,$L21=1)),中間シート!AQ21,"")</f>
        <v>#REF!</v>
      </c>
      <c r="AR21" s="239"/>
      <c r="AS21" s="239"/>
      <c r="AT21" s="239"/>
      <c r="AU21" s="239" t="e">
        <f t="shared" si="1"/>
        <v>#REF!</v>
      </c>
    </row>
    <row r="22" spans="1:47" s="327" customFormat="1">
      <c r="A22" s="223">
        <f>中間シート!A22</f>
        <v>17</v>
      </c>
      <c r="B22" s="240">
        <f>中間シート!B22</f>
        <v>5</v>
      </c>
      <c r="C22" s="240" t="e">
        <f>中間シート!C22</f>
        <v>#REF!</v>
      </c>
      <c r="D22" s="240" t="e">
        <f>中間シート!D22</f>
        <v>#REF!</v>
      </c>
      <c r="E22" s="240" t="e">
        <f>中間シート!E22</f>
        <v>#REF!</v>
      </c>
      <c r="F22" s="240" t="e">
        <f>中間シート!F22</f>
        <v>#REF!</v>
      </c>
      <c r="G22" s="240">
        <f>中間シート!G22</f>
        <v>1</v>
      </c>
      <c r="H22" s="240" t="e">
        <f>中間シート!H22</f>
        <v>#REF!</v>
      </c>
      <c r="I22" s="240" t="e">
        <f>中間シート!I22</f>
        <v>#REF!</v>
      </c>
      <c r="J22" s="240" t="e">
        <f>中間シート!J22</f>
        <v>#REF!</v>
      </c>
      <c r="K22" s="240" t="e">
        <f>中間シート!K22</f>
        <v>#REF!</v>
      </c>
      <c r="L22" s="223" t="e">
        <f>中間シート!L22</f>
        <v>#REF!</v>
      </c>
      <c r="M22" s="223" t="e">
        <f>中間シート!M22</f>
        <v>#REF!</v>
      </c>
      <c r="N22" s="263" t="str">
        <f t="shared" si="2"/>
        <v/>
      </c>
      <c r="O22" s="263" t="str">
        <f t="shared" si="2"/>
        <v/>
      </c>
      <c r="P22" s="263" t="str">
        <f t="shared" si="2"/>
        <v/>
      </c>
      <c r="Q22" s="278"/>
      <c r="R22" s="263" t="e">
        <f>IF(OR($I22=1,AND($I22=0,$L22=1)),中間シート!R22,"")</f>
        <v>#REF!</v>
      </c>
      <c r="S22" s="293" t="e">
        <f t="shared" si="0"/>
        <v>#REF!</v>
      </c>
      <c r="T22" s="263" t="e">
        <f>IF(OR($I22=1,AND($I22=0,$L22=1)),中間シート!T22,"")</f>
        <v>#REF!</v>
      </c>
      <c r="U22" s="293" t="e">
        <f>IF(OR($I22=1,AND($I22=0,$L22=1)),中間シート!U22,"")</f>
        <v>#REF!</v>
      </c>
      <c r="V22" s="293" t="e">
        <f>IF(OR($I22=1,AND($I22=0,$L22=1)),中間シート!V22,"")</f>
        <v>#REF!</v>
      </c>
      <c r="W22" s="293" t="e">
        <f>IF(OR($I22=1,AND($I22=0,$L22=1)),中間シート!W22,"")</f>
        <v>#REF!</v>
      </c>
      <c r="X22" s="293" t="e">
        <f>IF(OR($I22=1,AND($I22=0,$L22=1)),中間シート!X22,"")</f>
        <v>#REF!</v>
      </c>
      <c r="Y22" s="293" t="e">
        <f>IF(OR($I22=1,AND($I22=0,$L22=1)),中間シート!Y22,"")</f>
        <v>#REF!</v>
      </c>
      <c r="Z22" s="293" t="e">
        <f>IF(OR($I22=1,AND($I22=0,$L22=1)),中間シート!Z22,"")</f>
        <v>#REF!</v>
      </c>
      <c r="AA22" s="293" t="e">
        <f>IF(OR($I22=1,AND($I22=0,$L22=1)),中間シート!AA22,"")</f>
        <v>#REF!</v>
      </c>
      <c r="AB22" s="293" t="e">
        <f>IF(OR($I22=1,AND($I22=0,$L22=1)),中間シート!AB22,"")</f>
        <v>#REF!</v>
      </c>
      <c r="AC22" s="293" t="e">
        <f>IF(OR($I22=1,AND($I22=0,$L22=1)),中間シート!AC22,"")</f>
        <v>#REF!</v>
      </c>
      <c r="AD22" s="293" t="e">
        <f>IF(OR($I22=1,AND($I22=0,$L22=1)),中間シート!AD22,"")</f>
        <v>#REF!</v>
      </c>
      <c r="AE22" s="293" t="e">
        <f>IF(OR($I22=1,AND($I22=0,$L22=1)),中間シート!AE22,"")</f>
        <v>#REF!</v>
      </c>
      <c r="AF22" s="324"/>
      <c r="AG22" s="293" t="e">
        <f>IF(OR($I22=1,AND($I22=0,$L22=1)),中間シート!AG22,"")</f>
        <v>#REF!</v>
      </c>
      <c r="AH22" s="293" t="e">
        <f>IF(OR($I22=1,AND($I22=0,$L22=1)),中間シート!AH22,"")</f>
        <v>#REF!</v>
      </c>
      <c r="AI22" s="293" t="e">
        <f>IF(OR($I22=1,AND($I22=0,$L22=1)),中間シート!AI22,"")</f>
        <v>#REF!</v>
      </c>
      <c r="AJ22" s="293" t="e">
        <f>IF(OR($I22=1,AND($I22=0,$L22=1)),中間シート!AJ22,"")</f>
        <v>#REF!</v>
      </c>
      <c r="AK22" s="293" t="e">
        <f>IF(OR($I22=1,AND($I22=0,$L22=1)),中間シート!AK22,"")</f>
        <v>#REF!</v>
      </c>
      <c r="AL22" s="293" t="e">
        <f>IF($H22=1,中間シート!AL22,"")</f>
        <v>#REF!</v>
      </c>
      <c r="AM22" s="293" t="e">
        <f>IF($H22=1,中間シート!AM22,"")</f>
        <v>#REF!</v>
      </c>
      <c r="AN22" s="293" t="e">
        <f>IF($H22=1,中間シート!AN22,"")</f>
        <v>#REF!</v>
      </c>
      <c r="AO22" s="324"/>
      <c r="AP22" s="324"/>
      <c r="AQ22" s="293" t="e">
        <f>IF(OR($I22=1,AND($I22=0,$L22=1)),中間シート!AQ22,"")</f>
        <v>#REF!</v>
      </c>
      <c r="AR22" s="240"/>
      <c r="AS22" s="240"/>
      <c r="AT22" s="240"/>
      <c r="AU22" s="240" t="e">
        <f t="shared" si="1"/>
        <v>#REF!</v>
      </c>
    </row>
    <row r="23" spans="1:47" s="327" customFormat="1">
      <c r="A23" s="223">
        <f>中間シート!A23</f>
        <v>18</v>
      </c>
      <c r="B23" s="240">
        <f>中間シート!B23</f>
        <v>5</v>
      </c>
      <c r="C23" s="240" t="e">
        <f>中間シート!C23</f>
        <v>#REF!</v>
      </c>
      <c r="D23" s="240" t="e">
        <f>中間シート!D23</f>
        <v>#REF!</v>
      </c>
      <c r="E23" s="240" t="e">
        <f>中間シート!E23</f>
        <v>#REF!</v>
      </c>
      <c r="F23" s="240" t="e">
        <f>中間シート!F23</f>
        <v>#REF!</v>
      </c>
      <c r="G23" s="240">
        <f>中間シート!G23</f>
        <v>2</v>
      </c>
      <c r="H23" s="240" t="e">
        <f>中間シート!H23</f>
        <v>#REF!</v>
      </c>
      <c r="I23" s="240" t="e">
        <f>中間シート!I23</f>
        <v>#REF!</v>
      </c>
      <c r="J23" s="240" t="e">
        <f>中間シート!J23</f>
        <v>#REF!</v>
      </c>
      <c r="K23" s="240" t="e">
        <f>中間シート!K23</f>
        <v>#REF!</v>
      </c>
      <c r="L23" s="223" t="e">
        <f>中間シート!L23</f>
        <v>#REF!</v>
      </c>
      <c r="M23" s="223" t="e">
        <f>中間シート!M23</f>
        <v>#REF!</v>
      </c>
      <c r="N23" s="263" t="str">
        <f t="shared" si="2"/>
        <v/>
      </c>
      <c r="O23" s="263" t="str">
        <f t="shared" si="2"/>
        <v/>
      </c>
      <c r="P23" s="263" t="str">
        <f t="shared" si="2"/>
        <v/>
      </c>
      <c r="Q23" s="278"/>
      <c r="R23" s="263" t="e">
        <f>IF(OR($I23=1,AND($I23=0,$L23=1)),中間シート!R23,"")</f>
        <v>#REF!</v>
      </c>
      <c r="S23" s="293" t="e">
        <f t="shared" si="0"/>
        <v>#REF!</v>
      </c>
      <c r="T23" s="263" t="e">
        <f>IF(OR($I23=1,AND($I23=0,$L23=1)),中間シート!T23,"")</f>
        <v>#REF!</v>
      </c>
      <c r="U23" s="293" t="e">
        <f>IF(OR($I23=1,AND($I23=0,$L23=1)),中間シート!U23,"")</f>
        <v>#REF!</v>
      </c>
      <c r="V23" s="293" t="e">
        <f>IF(OR($I23=1,AND($I23=0,$L23=1)),中間シート!V23,"")</f>
        <v>#REF!</v>
      </c>
      <c r="W23" s="293" t="e">
        <f>IF(OR($I23=1,AND($I23=0,$L23=1)),中間シート!W23,"")</f>
        <v>#REF!</v>
      </c>
      <c r="X23" s="293" t="e">
        <f>IF(OR($I23=1,AND($I23=0,$L23=1)),中間シート!X23,"")</f>
        <v>#REF!</v>
      </c>
      <c r="Y23" s="293" t="e">
        <f>IF(OR($I23=1,AND($I23=0,$L23=1)),中間シート!Y23,"")</f>
        <v>#REF!</v>
      </c>
      <c r="Z23" s="293" t="e">
        <f>IF(OR($I23=1,AND($I23=0,$L23=1)),中間シート!Z23,"")</f>
        <v>#REF!</v>
      </c>
      <c r="AA23" s="293" t="e">
        <f>IF(OR($I23=1,AND($I23=0,$L23=1)),中間シート!AA23,"")</f>
        <v>#REF!</v>
      </c>
      <c r="AB23" s="293" t="e">
        <f>IF(OR($I23=1,AND($I23=0,$L23=1)),中間シート!AB23,"")</f>
        <v>#REF!</v>
      </c>
      <c r="AC23" s="293" t="e">
        <f>IF(OR($I23=1,AND($I23=0,$L23=1)),中間シート!AC23,"")</f>
        <v>#REF!</v>
      </c>
      <c r="AD23" s="293" t="e">
        <f>IF(OR($I23=1,AND($I23=0,$L23=1)),中間シート!AD23,"")</f>
        <v>#REF!</v>
      </c>
      <c r="AE23" s="293" t="e">
        <f>IF(OR($I23=1,AND($I23=0,$L23=1)),中間シート!AE23,"")</f>
        <v>#REF!</v>
      </c>
      <c r="AF23" s="324"/>
      <c r="AG23" s="293" t="e">
        <f>IF(OR($I23=1,AND($I23=0,$L23=1)),中間シート!AG23,"")</f>
        <v>#REF!</v>
      </c>
      <c r="AH23" s="293" t="e">
        <f>IF(OR($I23=1,AND($I23=0,$L23=1)),中間シート!AH23,"")</f>
        <v>#REF!</v>
      </c>
      <c r="AI23" s="293" t="e">
        <f>IF(OR($I23=1,AND($I23=0,$L23=1)),中間シート!AI23,"")</f>
        <v>#REF!</v>
      </c>
      <c r="AJ23" s="293" t="e">
        <f>IF(OR($I23=1,AND($I23=0,$L23=1)),中間シート!AJ23,"")</f>
        <v>#REF!</v>
      </c>
      <c r="AK23" s="293" t="e">
        <f>IF(OR($I23=1,AND($I23=0,$L23=1)),中間シート!AK23,"")</f>
        <v>#REF!</v>
      </c>
      <c r="AL23" s="293" t="e">
        <f>IF($H23=1,中間シート!AL23,"")</f>
        <v>#REF!</v>
      </c>
      <c r="AM23" s="293" t="e">
        <f>IF($H23=1,中間シート!AM23,"")</f>
        <v>#REF!</v>
      </c>
      <c r="AN23" s="293" t="e">
        <f>IF($H23=1,中間シート!AN23,"")</f>
        <v>#REF!</v>
      </c>
      <c r="AO23" s="324"/>
      <c r="AP23" s="324"/>
      <c r="AQ23" s="293" t="e">
        <f>IF(OR($I23=1,AND($I23=0,$L23=1)),中間シート!AQ23,"")</f>
        <v>#REF!</v>
      </c>
      <c r="AR23" s="240"/>
      <c r="AS23" s="240"/>
      <c r="AT23" s="240"/>
      <c r="AU23" s="240" t="e">
        <f t="shared" si="1"/>
        <v>#REF!</v>
      </c>
    </row>
    <row r="24" spans="1:47" s="327" customFormat="1">
      <c r="A24" s="223">
        <f>中間シート!A24</f>
        <v>19</v>
      </c>
      <c r="B24" s="240">
        <f>中間シート!B24</f>
        <v>5</v>
      </c>
      <c r="C24" s="240" t="e">
        <f>中間シート!C24</f>
        <v>#REF!</v>
      </c>
      <c r="D24" s="240" t="e">
        <f>中間シート!D24</f>
        <v>#REF!</v>
      </c>
      <c r="E24" s="240" t="e">
        <f>中間シート!E24</f>
        <v>#REF!</v>
      </c>
      <c r="F24" s="240" t="e">
        <f>中間シート!F24</f>
        <v>#REF!</v>
      </c>
      <c r="G24" s="240">
        <f>中間シート!G24</f>
        <v>3</v>
      </c>
      <c r="H24" s="240" t="e">
        <f>中間シート!H24</f>
        <v>#REF!</v>
      </c>
      <c r="I24" s="240" t="e">
        <f>中間シート!I24</f>
        <v>#REF!</v>
      </c>
      <c r="J24" s="240" t="e">
        <f>中間シート!J24</f>
        <v>#REF!</v>
      </c>
      <c r="K24" s="240" t="e">
        <f>中間シート!K24</f>
        <v>#REF!</v>
      </c>
      <c r="L24" s="223" t="e">
        <f>中間シート!L24</f>
        <v>#REF!</v>
      </c>
      <c r="M24" s="223" t="e">
        <f>中間シート!M24</f>
        <v>#REF!</v>
      </c>
      <c r="N24" s="263" t="str">
        <f t="shared" si="2"/>
        <v/>
      </c>
      <c r="O24" s="263" t="str">
        <f t="shared" si="2"/>
        <v/>
      </c>
      <c r="P24" s="263" t="str">
        <f t="shared" si="2"/>
        <v/>
      </c>
      <c r="Q24" s="278"/>
      <c r="R24" s="263" t="e">
        <f>IF(OR($I24=1,AND($I24=0,$L24=1)),中間シート!R24,"")</f>
        <v>#REF!</v>
      </c>
      <c r="S24" s="293" t="e">
        <f t="shared" si="0"/>
        <v>#REF!</v>
      </c>
      <c r="T24" s="263" t="e">
        <f>IF(OR($I24=1,AND($I24=0,$L24=1)),中間シート!T24,"")</f>
        <v>#REF!</v>
      </c>
      <c r="U24" s="293" t="e">
        <f>IF(OR($I24=1,AND($I24=0,$L24=1)),中間シート!U24,"")</f>
        <v>#REF!</v>
      </c>
      <c r="V24" s="293" t="e">
        <f>IF(OR($I24=1,AND($I24=0,$L24=1)),中間シート!V24,"")</f>
        <v>#REF!</v>
      </c>
      <c r="W24" s="293" t="e">
        <f>IF(OR($I24=1,AND($I24=0,$L24=1)),中間シート!W24,"")</f>
        <v>#REF!</v>
      </c>
      <c r="X24" s="293" t="e">
        <f>IF(OR($I24=1,AND($I24=0,$L24=1)),中間シート!X24,"")</f>
        <v>#REF!</v>
      </c>
      <c r="Y24" s="293" t="e">
        <f>IF(OR($I24=1,AND($I24=0,$L24=1)),中間シート!Y24,"")</f>
        <v>#REF!</v>
      </c>
      <c r="Z24" s="293" t="e">
        <f>IF(OR($I24=1,AND($I24=0,$L24=1)),中間シート!Z24,"")</f>
        <v>#REF!</v>
      </c>
      <c r="AA24" s="293" t="e">
        <f>IF(OR($I24=1,AND($I24=0,$L24=1)),中間シート!AA24,"")</f>
        <v>#REF!</v>
      </c>
      <c r="AB24" s="293" t="e">
        <f>IF(OR($I24=1,AND($I24=0,$L24=1)),中間シート!AB24,"")</f>
        <v>#REF!</v>
      </c>
      <c r="AC24" s="293" t="e">
        <f>IF(OR($I24=1,AND($I24=0,$L24=1)),中間シート!AC24,"")</f>
        <v>#REF!</v>
      </c>
      <c r="AD24" s="293" t="e">
        <f>IF(OR($I24=1,AND($I24=0,$L24=1)),中間シート!AD24,"")</f>
        <v>#REF!</v>
      </c>
      <c r="AE24" s="293" t="e">
        <f>IF(OR($I24=1,AND($I24=0,$L24=1)),中間シート!AE24,"")</f>
        <v>#REF!</v>
      </c>
      <c r="AF24" s="324"/>
      <c r="AG24" s="293" t="e">
        <f>IF(OR($I24=1,AND($I24=0,$L24=1)),中間シート!AG24,"")</f>
        <v>#REF!</v>
      </c>
      <c r="AH24" s="293" t="e">
        <f>IF(OR($I24=1,AND($I24=0,$L24=1)),中間シート!AH24,"")</f>
        <v>#REF!</v>
      </c>
      <c r="AI24" s="293" t="e">
        <f>IF(OR($I24=1,AND($I24=0,$L24=1)),中間シート!AI24,"")</f>
        <v>#REF!</v>
      </c>
      <c r="AJ24" s="293" t="e">
        <f>IF(OR($I24=1,AND($I24=0,$L24=1)),中間シート!AJ24,"")</f>
        <v>#REF!</v>
      </c>
      <c r="AK24" s="293" t="e">
        <f>IF(OR($I24=1,AND($I24=0,$L24=1)),中間シート!AK24,"")</f>
        <v>#REF!</v>
      </c>
      <c r="AL24" s="293" t="e">
        <f>IF($H24=1,中間シート!AL24,"")</f>
        <v>#REF!</v>
      </c>
      <c r="AM24" s="293" t="e">
        <f>IF($H24=1,中間シート!AM24,"")</f>
        <v>#REF!</v>
      </c>
      <c r="AN24" s="293" t="e">
        <f>IF($H24=1,中間シート!AN24,"")</f>
        <v>#REF!</v>
      </c>
      <c r="AO24" s="324"/>
      <c r="AP24" s="324"/>
      <c r="AQ24" s="293" t="e">
        <f>IF(OR($I24=1,AND($I24=0,$L24=1)),中間シート!AQ24,"")</f>
        <v>#REF!</v>
      </c>
      <c r="AR24" s="240"/>
      <c r="AS24" s="240"/>
      <c r="AT24" s="240"/>
      <c r="AU24" s="240" t="e">
        <f t="shared" si="1"/>
        <v>#REF!</v>
      </c>
    </row>
    <row r="25" spans="1:47" s="327" customFormat="1">
      <c r="A25" s="223">
        <f>中間シート!A25</f>
        <v>20</v>
      </c>
      <c r="B25" s="240">
        <f>中間シート!B25</f>
        <v>5</v>
      </c>
      <c r="C25" s="240" t="e">
        <f>中間シート!C25</f>
        <v>#REF!</v>
      </c>
      <c r="D25" s="240" t="e">
        <f>中間シート!D25</f>
        <v>#REF!</v>
      </c>
      <c r="E25" s="240" t="e">
        <f>中間シート!E25</f>
        <v>#REF!</v>
      </c>
      <c r="F25" s="240" t="e">
        <f>中間シート!F25</f>
        <v>#REF!</v>
      </c>
      <c r="G25" s="240">
        <f>中間シート!G25</f>
        <v>4</v>
      </c>
      <c r="H25" s="240" t="e">
        <f>中間シート!H25</f>
        <v>#REF!</v>
      </c>
      <c r="I25" s="240" t="e">
        <f>中間シート!I25</f>
        <v>#REF!</v>
      </c>
      <c r="J25" s="240" t="e">
        <f>中間シート!J25</f>
        <v>#REF!</v>
      </c>
      <c r="K25" s="240" t="e">
        <f>中間シート!K25</f>
        <v>#REF!</v>
      </c>
      <c r="L25" s="223" t="e">
        <f>中間シート!L25</f>
        <v>#REF!</v>
      </c>
      <c r="M25" s="223" t="e">
        <f>中間シート!M25</f>
        <v>#REF!</v>
      </c>
      <c r="N25" s="263" t="str">
        <f t="shared" si="2"/>
        <v/>
      </c>
      <c r="O25" s="263" t="str">
        <f t="shared" si="2"/>
        <v/>
      </c>
      <c r="P25" s="263" t="str">
        <f t="shared" si="2"/>
        <v/>
      </c>
      <c r="Q25" s="278"/>
      <c r="R25" s="263" t="e">
        <f>IF(OR($I25=1,AND($I25=0,$L25=1)),中間シート!R25,"")</f>
        <v>#REF!</v>
      </c>
      <c r="S25" s="293" t="e">
        <f t="shared" si="0"/>
        <v>#REF!</v>
      </c>
      <c r="T25" s="263" t="e">
        <f>IF(OR($I25=1,AND($I25=0,$L25=1)),中間シート!T25,"")</f>
        <v>#REF!</v>
      </c>
      <c r="U25" s="293" t="e">
        <f>IF(OR($I25=1,AND($I25=0,$L25=1)),中間シート!U25,"")</f>
        <v>#REF!</v>
      </c>
      <c r="V25" s="293" t="e">
        <f>IF(OR($I25=1,AND($I25=0,$L25=1)),中間シート!V25,"")</f>
        <v>#REF!</v>
      </c>
      <c r="W25" s="293" t="e">
        <f>IF(OR($I25=1,AND($I25=0,$L25=1)),中間シート!W25,"")</f>
        <v>#REF!</v>
      </c>
      <c r="X25" s="293" t="e">
        <f>IF(OR($I25=1,AND($I25=0,$L25=1)),中間シート!X25,"")</f>
        <v>#REF!</v>
      </c>
      <c r="Y25" s="293" t="e">
        <f>IF(OR($I25=1,AND($I25=0,$L25=1)),中間シート!Y25,"")</f>
        <v>#REF!</v>
      </c>
      <c r="Z25" s="293" t="e">
        <f>IF(OR($I25=1,AND($I25=0,$L25=1)),中間シート!Z25,"")</f>
        <v>#REF!</v>
      </c>
      <c r="AA25" s="293" t="e">
        <f>IF(OR($I25=1,AND($I25=0,$L25=1)),中間シート!AA25,"")</f>
        <v>#REF!</v>
      </c>
      <c r="AB25" s="293" t="e">
        <f>IF(OR($I25=1,AND($I25=0,$L25=1)),中間シート!AB25,"")</f>
        <v>#REF!</v>
      </c>
      <c r="AC25" s="293" t="e">
        <f>IF(OR($I25=1,AND($I25=0,$L25=1)),中間シート!AC25,"")</f>
        <v>#REF!</v>
      </c>
      <c r="AD25" s="293" t="e">
        <f>IF(OR($I25=1,AND($I25=0,$L25=1)),中間シート!AD25,"")</f>
        <v>#REF!</v>
      </c>
      <c r="AE25" s="293" t="e">
        <f>IF(OR($I25=1,AND($I25=0,$L25=1)),中間シート!AE25,"")</f>
        <v>#REF!</v>
      </c>
      <c r="AF25" s="324"/>
      <c r="AG25" s="293" t="e">
        <f>IF(OR($I25=1,AND($I25=0,$L25=1)),中間シート!AG25,"")</f>
        <v>#REF!</v>
      </c>
      <c r="AH25" s="293" t="e">
        <f>IF(OR($I25=1,AND($I25=0,$L25=1)),中間シート!AH25,"")</f>
        <v>#REF!</v>
      </c>
      <c r="AI25" s="293" t="e">
        <f>IF(OR($I25=1,AND($I25=0,$L25=1)),中間シート!AI25,"")</f>
        <v>#REF!</v>
      </c>
      <c r="AJ25" s="293" t="e">
        <f>IF(OR($I25=1,AND($I25=0,$L25=1)),中間シート!AJ25,"")</f>
        <v>#REF!</v>
      </c>
      <c r="AK25" s="293" t="e">
        <f>IF(OR($I25=1,AND($I25=0,$L25=1)),中間シート!AK25,"")</f>
        <v>#REF!</v>
      </c>
      <c r="AL25" s="293" t="e">
        <f>IF($H25=1,中間シート!AL25,"")</f>
        <v>#REF!</v>
      </c>
      <c r="AM25" s="293" t="e">
        <f>IF($H25=1,中間シート!AM25,"")</f>
        <v>#REF!</v>
      </c>
      <c r="AN25" s="293" t="e">
        <f>IF($H25=1,中間シート!AN25,"")</f>
        <v>#REF!</v>
      </c>
      <c r="AO25" s="324"/>
      <c r="AP25" s="324"/>
      <c r="AQ25" s="293" t="e">
        <f>IF(OR($I25=1,AND($I25=0,$L25=1)),中間シート!AQ25,"")</f>
        <v>#REF!</v>
      </c>
      <c r="AR25" s="240"/>
      <c r="AS25" s="240"/>
      <c r="AT25" s="240"/>
      <c r="AU25" s="240" t="e">
        <f t="shared" si="1"/>
        <v>#REF!</v>
      </c>
    </row>
    <row r="26" spans="1:47">
      <c r="A26" s="223">
        <f>中間シート!A26</f>
        <v>21</v>
      </c>
      <c r="B26" s="238">
        <f>中間シート!B26</f>
        <v>6</v>
      </c>
      <c r="C26" s="238" t="e">
        <f>中間シート!C26</f>
        <v>#REF!</v>
      </c>
      <c r="D26" s="238" t="e">
        <f>中間シート!D26</f>
        <v>#REF!</v>
      </c>
      <c r="E26" s="238" t="e">
        <f>中間シート!E26</f>
        <v>#REF!</v>
      </c>
      <c r="F26" s="238" t="e">
        <f>中間シート!F26</f>
        <v>#REF!</v>
      </c>
      <c r="G26" s="238">
        <f>中間シート!G26</f>
        <v>1</v>
      </c>
      <c r="H26" s="238" t="e">
        <f>中間シート!H26</f>
        <v>#REF!</v>
      </c>
      <c r="I26" s="238" t="e">
        <f>中間シート!I26</f>
        <v>#REF!</v>
      </c>
      <c r="J26" s="238" t="e">
        <f>中間シート!J26</f>
        <v>#REF!</v>
      </c>
      <c r="K26" s="238" t="e">
        <f>中間シート!K26</f>
        <v>#REF!</v>
      </c>
      <c r="L26" s="221" t="e">
        <f>中間シート!L26</f>
        <v>#REF!</v>
      </c>
      <c r="M26" s="223" t="e">
        <f>中間シート!M26</f>
        <v>#REF!</v>
      </c>
      <c r="N26" s="261" t="str">
        <f t="shared" si="2"/>
        <v/>
      </c>
      <c r="O26" s="261" t="str">
        <f t="shared" si="2"/>
        <v/>
      </c>
      <c r="P26" s="261" t="str">
        <f t="shared" si="2"/>
        <v/>
      </c>
      <c r="Q26" s="276"/>
      <c r="R26" s="263" t="e">
        <f>IF(OR($I26=1,AND($I26=0,$L26=1)),中間シート!R26,"")</f>
        <v>#REF!</v>
      </c>
      <c r="S26" s="291" t="e">
        <f t="shared" si="0"/>
        <v>#REF!</v>
      </c>
      <c r="T26" s="261" t="e">
        <f>IF(OR($I26=1,AND($I26=0,$L26=1)),中間シート!T26,"")</f>
        <v>#REF!</v>
      </c>
      <c r="U26" s="291" t="e">
        <f>IF(OR($I26=1,AND($I26=0,$L26=1)),中間シート!U26,"")</f>
        <v>#REF!</v>
      </c>
      <c r="V26" s="291" t="e">
        <f>IF(OR($I26=1,AND($I26=0,$L26=1)),中間シート!V26,"")</f>
        <v>#REF!</v>
      </c>
      <c r="W26" s="291" t="e">
        <f>IF(OR($I26=1,AND($I26=0,$L26=1)),中間シート!W26,"")</f>
        <v>#REF!</v>
      </c>
      <c r="X26" s="291" t="e">
        <f>IF(OR($I26=1,AND($I26=0,$L26=1)),中間シート!X26,"")</f>
        <v>#REF!</v>
      </c>
      <c r="Y26" s="291" t="e">
        <f>IF(OR($I26=1,AND($I26=0,$L26=1)),中間シート!Y26,"")</f>
        <v>#REF!</v>
      </c>
      <c r="Z26" s="291" t="e">
        <f>IF(OR($I26=1,AND($I26=0,$L26=1)),中間シート!Z26,"")</f>
        <v>#REF!</v>
      </c>
      <c r="AA26" s="291" t="e">
        <f>IF(OR($I26=1,AND($I26=0,$L26=1)),中間シート!AA26,"")</f>
        <v>#REF!</v>
      </c>
      <c r="AB26" s="291" t="e">
        <f>IF(OR($I26=1,AND($I26=0,$L26=1)),中間シート!AB26,"")</f>
        <v>#REF!</v>
      </c>
      <c r="AC26" s="291" t="e">
        <f>IF(OR($I26=1,AND($I26=0,$L26=1)),中間シート!AC26,"")</f>
        <v>#REF!</v>
      </c>
      <c r="AD26" s="291" t="e">
        <f>IF(OR($I26=1,AND($I26=0,$L26=1)),中間シート!AD26,"")</f>
        <v>#REF!</v>
      </c>
      <c r="AE26" s="291" t="e">
        <f>IF(OR($I26=1,AND($I26=0,$L26=1)),中間シート!AE26,"")</f>
        <v>#REF!</v>
      </c>
      <c r="AF26" s="324"/>
      <c r="AG26" s="291" t="e">
        <f>IF(OR($I26=1,AND($I26=0,$L26=1)),中間シート!AG26,"")</f>
        <v>#REF!</v>
      </c>
      <c r="AH26" s="291" t="e">
        <f>IF(OR($I26=1,AND($I26=0,$L26=1)),中間シート!AH26,"")</f>
        <v>#REF!</v>
      </c>
      <c r="AI26" s="291" t="e">
        <f>IF(OR($I26=1,AND($I26=0,$L26=1)),中間シート!AI26,"")</f>
        <v>#REF!</v>
      </c>
      <c r="AJ26" s="291" t="e">
        <f>IF(OR($I26=1,AND($I26=0,$L26=1)),中間シート!AJ26,"")</f>
        <v>#REF!</v>
      </c>
      <c r="AK26" s="291" t="e">
        <f>IF(OR($I26=1,AND($I26=0,$L26=1)),中間シート!AK26,"")</f>
        <v>#REF!</v>
      </c>
      <c r="AL26" s="291" t="e">
        <f>IF($H26=1,中間シート!AL26,"")</f>
        <v>#REF!</v>
      </c>
      <c r="AM26" s="291" t="e">
        <f>IF($H26=1,中間シート!AM26,"")</f>
        <v>#REF!</v>
      </c>
      <c r="AN26" s="291" t="e">
        <f>IF($H26=1,中間シート!AN26,"")</f>
        <v>#REF!</v>
      </c>
      <c r="AO26" s="324"/>
      <c r="AP26" s="324"/>
      <c r="AQ26" s="291" t="e">
        <f>IF(OR($I26=1,AND($I26=0,$L26=1)),中間シート!AQ26,"")</f>
        <v>#REF!</v>
      </c>
      <c r="AR26" s="238"/>
      <c r="AS26" s="238"/>
      <c r="AT26" s="238"/>
      <c r="AU26" s="238" t="e">
        <f t="shared" si="1"/>
        <v>#REF!</v>
      </c>
    </row>
    <row r="27" spans="1:47">
      <c r="A27" s="223">
        <f>中間シート!A27</f>
        <v>22</v>
      </c>
      <c r="B27" s="238">
        <f>中間シート!B27</f>
        <v>6</v>
      </c>
      <c r="C27" s="238" t="e">
        <f>中間シート!C27</f>
        <v>#REF!</v>
      </c>
      <c r="D27" s="238" t="e">
        <f>中間シート!D27</f>
        <v>#REF!</v>
      </c>
      <c r="E27" s="238" t="e">
        <f>中間シート!E27</f>
        <v>#REF!</v>
      </c>
      <c r="F27" s="238" t="e">
        <f>中間シート!F27</f>
        <v>#REF!</v>
      </c>
      <c r="G27" s="238">
        <f>中間シート!G27</f>
        <v>2</v>
      </c>
      <c r="H27" s="238" t="e">
        <f>中間シート!H27</f>
        <v>#REF!</v>
      </c>
      <c r="I27" s="238" t="e">
        <f>中間シート!I27</f>
        <v>#REF!</v>
      </c>
      <c r="J27" s="238" t="e">
        <f>中間シート!J27</f>
        <v>#REF!</v>
      </c>
      <c r="K27" s="238" t="e">
        <f>中間シート!K27</f>
        <v>#REF!</v>
      </c>
      <c r="L27" s="221" t="e">
        <f>中間シート!L27</f>
        <v>#REF!</v>
      </c>
      <c r="M27" s="223" t="e">
        <f>中間シート!M27</f>
        <v>#REF!</v>
      </c>
      <c r="N27" s="261" t="str">
        <f t="shared" si="2"/>
        <v/>
      </c>
      <c r="O27" s="261" t="str">
        <f t="shared" si="2"/>
        <v/>
      </c>
      <c r="P27" s="261" t="str">
        <f t="shared" si="2"/>
        <v/>
      </c>
      <c r="Q27" s="276"/>
      <c r="R27" s="263" t="e">
        <f>IF(OR($I27=1,AND($I27=0,$L27=1)),中間シート!R27,"")</f>
        <v>#REF!</v>
      </c>
      <c r="S27" s="291" t="e">
        <f t="shared" si="0"/>
        <v>#REF!</v>
      </c>
      <c r="T27" s="261" t="e">
        <f>IF(OR($I27=1,AND($I27=0,$L27=1)),中間シート!T27,"")</f>
        <v>#REF!</v>
      </c>
      <c r="U27" s="291" t="e">
        <f>IF(OR($I27=1,AND($I27=0,$L27=1)),中間シート!U27,"")</f>
        <v>#REF!</v>
      </c>
      <c r="V27" s="291" t="e">
        <f>IF(OR($I27=1,AND($I27=0,$L27=1)),中間シート!V27,"")</f>
        <v>#REF!</v>
      </c>
      <c r="W27" s="291" t="e">
        <f>IF(OR($I27=1,AND($I27=0,$L27=1)),中間シート!W27,"")</f>
        <v>#REF!</v>
      </c>
      <c r="X27" s="291" t="e">
        <f>IF(OR($I27=1,AND($I27=0,$L27=1)),中間シート!X27,"")</f>
        <v>#REF!</v>
      </c>
      <c r="Y27" s="291" t="e">
        <f>IF(OR($I27=1,AND($I27=0,$L27=1)),中間シート!Y27,"")</f>
        <v>#REF!</v>
      </c>
      <c r="Z27" s="291" t="e">
        <f>IF(OR($I27=1,AND($I27=0,$L27=1)),中間シート!Z27,"")</f>
        <v>#REF!</v>
      </c>
      <c r="AA27" s="291" t="e">
        <f>IF(OR($I27=1,AND($I27=0,$L27=1)),中間シート!AA27,"")</f>
        <v>#REF!</v>
      </c>
      <c r="AB27" s="291" t="e">
        <f>IF(OR($I27=1,AND($I27=0,$L27=1)),中間シート!AB27,"")</f>
        <v>#REF!</v>
      </c>
      <c r="AC27" s="291" t="e">
        <f>IF(OR($I27=1,AND($I27=0,$L27=1)),中間シート!AC27,"")</f>
        <v>#REF!</v>
      </c>
      <c r="AD27" s="291" t="e">
        <f>IF(OR($I27=1,AND($I27=0,$L27=1)),中間シート!AD27,"")</f>
        <v>#REF!</v>
      </c>
      <c r="AE27" s="291" t="e">
        <f>IF(OR($I27=1,AND($I27=0,$L27=1)),中間シート!AE27,"")</f>
        <v>#REF!</v>
      </c>
      <c r="AF27" s="324"/>
      <c r="AG27" s="291" t="e">
        <f>IF(OR($I27=1,AND($I27=0,$L27=1)),中間シート!AG27,"")</f>
        <v>#REF!</v>
      </c>
      <c r="AH27" s="291" t="e">
        <f>IF(OR($I27=1,AND($I27=0,$L27=1)),中間シート!AH27,"")</f>
        <v>#REF!</v>
      </c>
      <c r="AI27" s="291" t="e">
        <f>IF(OR($I27=1,AND($I27=0,$L27=1)),中間シート!AI27,"")</f>
        <v>#REF!</v>
      </c>
      <c r="AJ27" s="291" t="e">
        <f>IF(OR($I27=1,AND($I27=0,$L27=1)),中間シート!AJ27,"")</f>
        <v>#REF!</v>
      </c>
      <c r="AK27" s="291" t="e">
        <f>IF(OR($I27=1,AND($I27=0,$L27=1)),中間シート!AK27,"")</f>
        <v>#REF!</v>
      </c>
      <c r="AL27" s="291" t="e">
        <f>IF($H27=1,中間シート!AL27,"")</f>
        <v>#REF!</v>
      </c>
      <c r="AM27" s="291" t="e">
        <f>IF($H27=1,中間シート!AM27,"")</f>
        <v>#REF!</v>
      </c>
      <c r="AN27" s="291" t="e">
        <f>IF($H27=1,中間シート!AN27,"")</f>
        <v>#REF!</v>
      </c>
      <c r="AO27" s="324"/>
      <c r="AP27" s="324"/>
      <c r="AQ27" s="291" t="e">
        <f>IF(OR($I27=1,AND($I27=0,$L27=1)),中間シート!AQ27,"")</f>
        <v>#REF!</v>
      </c>
      <c r="AR27" s="238"/>
      <c r="AS27" s="238"/>
      <c r="AT27" s="238"/>
      <c r="AU27" s="238" t="e">
        <f t="shared" si="1"/>
        <v>#REF!</v>
      </c>
    </row>
    <row r="28" spans="1:47">
      <c r="A28" s="223">
        <f>中間シート!A28</f>
        <v>23</v>
      </c>
      <c r="B28" s="238">
        <f>中間シート!B28</f>
        <v>6</v>
      </c>
      <c r="C28" s="238" t="e">
        <f>中間シート!C28</f>
        <v>#REF!</v>
      </c>
      <c r="D28" s="238" t="e">
        <f>中間シート!D28</f>
        <v>#REF!</v>
      </c>
      <c r="E28" s="238" t="e">
        <f>中間シート!E28</f>
        <v>#REF!</v>
      </c>
      <c r="F28" s="238" t="e">
        <f>中間シート!F28</f>
        <v>#REF!</v>
      </c>
      <c r="G28" s="238">
        <f>中間シート!G28</f>
        <v>3</v>
      </c>
      <c r="H28" s="238" t="e">
        <f>中間シート!H28</f>
        <v>#REF!</v>
      </c>
      <c r="I28" s="238" t="e">
        <f>中間シート!I28</f>
        <v>#REF!</v>
      </c>
      <c r="J28" s="238" t="e">
        <f>中間シート!J28</f>
        <v>#REF!</v>
      </c>
      <c r="K28" s="238" t="e">
        <f>中間シート!K28</f>
        <v>#REF!</v>
      </c>
      <c r="L28" s="221" t="e">
        <f>中間シート!L28</f>
        <v>#REF!</v>
      </c>
      <c r="M28" s="223" t="e">
        <f>中間シート!M28</f>
        <v>#REF!</v>
      </c>
      <c r="N28" s="261" t="str">
        <f t="shared" si="2"/>
        <v/>
      </c>
      <c r="O28" s="261" t="str">
        <f t="shared" si="2"/>
        <v/>
      </c>
      <c r="P28" s="261" t="str">
        <f t="shared" si="2"/>
        <v/>
      </c>
      <c r="Q28" s="276"/>
      <c r="R28" s="263" t="e">
        <f>IF(OR($I28=1,AND($I28=0,$L28=1)),中間シート!R28,"")</f>
        <v>#REF!</v>
      </c>
      <c r="S28" s="291" t="e">
        <f t="shared" si="0"/>
        <v>#REF!</v>
      </c>
      <c r="T28" s="261" t="e">
        <f>IF(OR($I28=1,AND($I28=0,$L28=1)),中間シート!T28,"")</f>
        <v>#REF!</v>
      </c>
      <c r="U28" s="291" t="e">
        <f>IF(OR($I28=1,AND($I28=0,$L28=1)),中間シート!U28,"")</f>
        <v>#REF!</v>
      </c>
      <c r="V28" s="291" t="e">
        <f>IF(OR($I28=1,AND($I28=0,$L28=1)),中間シート!V28,"")</f>
        <v>#REF!</v>
      </c>
      <c r="W28" s="291" t="e">
        <f>IF(OR($I28=1,AND($I28=0,$L28=1)),中間シート!W28,"")</f>
        <v>#REF!</v>
      </c>
      <c r="X28" s="291" t="e">
        <f>IF(OR($I28=1,AND($I28=0,$L28=1)),中間シート!X28,"")</f>
        <v>#REF!</v>
      </c>
      <c r="Y28" s="291" t="e">
        <f>IF(OR($I28=1,AND($I28=0,$L28=1)),中間シート!Y28,"")</f>
        <v>#REF!</v>
      </c>
      <c r="Z28" s="291" t="e">
        <f>IF(OR($I28=1,AND($I28=0,$L28=1)),中間シート!Z28,"")</f>
        <v>#REF!</v>
      </c>
      <c r="AA28" s="291" t="e">
        <f>IF(OR($I28=1,AND($I28=0,$L28=1)),中間シート!AA28,"")</f>
        <v>#REF!</v>
      </c>
      <c r="AB28" s="291" t="e">
        <f>IF(OR($I28=1,AND($I28=0,$L28=1)),中間シート!AB28,"")</f>
        <v>#REF!</v>
      </c>
      <c r="AC28" s="291" t="e">
        <f>IF(OR($I28=1,AND($I28=0,$L28=1)),中間シート!AC28,"")</f>
        <v>#REF!</v>
      </c>
      <c r="AD28" s="291" t="e">
        <f>IF(OR($I28=1,AND($I28=0,$L28=1)),中間シート!AD28,"")</f>
        <v>#REF!</v>
      </c>
      <c r="AE28" s="291" t="e">
        <f>IF(OR($I28=1,AND($I28=0,$L28=1)),中間シート!AE28,"")</f>
        <v>#REF!</v>
      </c>
      <c r="AF28" s="324"/>
      <c r="AG28" s="291" t="e">
        <f>IF(OR($I28=1,AND($I28=0,$L28=1)),中間シート!AG28,"")</f>
        <v>#REF!</v>
      </c>
      <c r="AH28" s="291" t="e">
        <f>IF(OR($I28=1,AND($I28=0,$L28=1)),中間シート!AH28,"")</f>
        <v>#REF!</v>
      </c>
      <c r="AI28" s="291" t="e">
        <f>IF(OR($I28=1,AND($I28=0,$L28=1)),中間シート!AI28,"")</f>
        <v>#REF!</v>
      </c>
      <c r="AJ28" s="291" t="e">
        <f>IF(OR($I28=1,AND($I28=0,$L28=1)),中間シート!AJ28,"")</f>
        <v>#REF!</v>
      </c>
      <c r="AK28" s="291" t="e">
        <f>IF(OR($I28=1,AND($I28=0,$L28=1)),中間シート!AK28,"")</f>
        <v>#REF!</v>
      </c>
      <c r="AL28" s="291" t="e">
        <f>IF($H28=1,中間シート!AL28,"")</f>
        <v>#REF!</v>
      </c>
      <c r="AM28" s="291" t="e">
        <f>IF($H28=1,中間シート!AM28,"")</f>
        <v>#REF!</v>
      </c>
      <c r="AN28" s="291" t="e">
        <f>IF($H28=1,中間シート!AN28,"")</f>
        <v>#REF!</v>
      </c>
      <c r="AO28" s="324"/>
      <c r="AP28" s="324"/>
      <c r="AQ28" s="291" t="e">
        <f>IF(OR($I28=1,AND($I28=0,$L28=1)),中間シート!AQ28,"")</f>
        <v>#REF!</v>
      </c>
      <c r="AR28" s="238"/>
      <c r="AS28" s="238"/>
      <c r="AT28" s="238"/>
      <c r="AU28" s="238" t="e">
        <f t="shared" si="1"/>
        <v>#REF!</v>
      </c>
    </row>
    <row r="29" spans="1:47">
      <c r="A29" s="223">
        <f>中間シート!A29</f>
        <v>24</v>
      </c>
      <c r="B29" s="238">
        <f>中間シート!B29</f>
        <v>6</v>
      </c>
      <c r="C29" s="238" t="e">
        <f>中間シート!C29</f>
        <v>#REF!</v>
      </c>
      <c r="D29" s="238" t="e">
        <f>中間シート!D29</f>
        <v>#REF!</v>
      </c>
      <c r="E29" s="238" t="e">
        <f>中間シート!E29</f>
        <v>#REF!</v>
      </c>
      <c r="F29" s="238" t="e">
        <f>中間シート!F29</f>
        <v>#REF!</v>
      </c>
      <c r="G29" s="238">
        <f>中間シート!G29</f>
        <v>4</v>
      </c>
      <c r="H29" s="238" t="e">
        <f>中間シート!H29</f>
        <v>#REF!</v>
      </c>
      <c r="I29" s="238" t="e">
        <f>中間シート!I29</f>
        <v>#REF!</v>
      </c>
      <c r="J29" s="238" t="e">
        <f>中間シート!J29</f>
        <v>#REF!</v>
      </c>
      <c r="K29" s="238" t="e">
        <f>中間シート!K29</f>
        <v>#REF!</v>
      </c>
      <c r="L29" s="221" t="e">
        <f>中間シート!L29</f>
        <v>#REF!</v>
      </c>
      <c r="M29" s="223" t="e">
        <f>中間シート!M29</f>
        <v>#REF!</v>
      </c>
      <c r="N29" s="261" t="str">
        <f t="shared" si="2"/>
        <v/>
      </c>
      <c r="O29" s="261" t="str">
        <f t="shared" si="2"/>
        <v/>
      </c>
      <c r="P29" s="261" t="str">
        <f t="shared" si="2"/>
        <v/>
      </c>
      <c r="Q29" s="276"/>
      <c r="R29" s="263" t="e">
        <f>IF(OR($I29=1,AND($I29=0,$L29=1)),中間シート!R29,"")</f>
        <v>#REF!</v>
      </c>
      <c r="S29" s="291" t="e">
        <f t="shared" si="0"/>
        <v>#REF!</v>
      </c>
      <c r="T29" s="261" t="e">
        <f>IF(OR($I29=1,AND($I29=0,$L29=1)),中間シート!T29,"")</f>
        <v>#REF!</v>
      </c>
      <c r="U29" s="291" t="e">
        <f>IF(OR($I29=1,AND($I29=0,$L29=1)),中間シート!U29,"")</f>
        <v>#REF!</v>
      </c>
      <c r="V29" s="291" t="e">
        <f>IF(OR($I29=1,AND($I29=0,$L29=1)),中間シート!V29,"")</f>
        <v>#REF!</v>
      </c>
      <c r="W29" s="291" t="e">
        <f>IF(OR($I29=1,AND($I29=0,$L29=1)),中間シート!W29,"")</f>
        <v>#REF!</v>
      </c>
      <c r="X29" s="291" t="e">
        <f>IF(OR($I29=1,AND($I29=0,$L29=1)),中間シート!X29,"")</f>
        <v>#REF!</v>
      </c>
      <c r="Y29" s="291" t="e">
        <f>IF(OR($I29=1,AND($I29=0,$L29=1)),中間シート!Y29,"")</f>
        <v>#REF!</v>
      </c>
      <c r="Z29" s="291" t="e">
        <f>IF(OR($I29=1,AND($I29=0,$L29=1)),中間シート!Z29,"")</f>
        <v>#REF!</v>
      </c>
      <c r="AA29" s="291" t="e">
        <f>IF(OR($I29=1,AND($I29=0,$L29=1)),中間シート!AA29,"")</f>
        <v>#REF!</v>
      </c>
      <c r="AB29" s="291" t="e">
        <f>IF(OR($I29=1,AND($I29=0,$L29=1)),中間シート!AB29,"")</f>
        <v>#REF!</v>
      </c>
      <c r="AC29" s="291" t="e">
        <f>IF(OR($I29=1,AND($I29=0,$L29=1)),中間シート!AC29,"")</f>
        <v>#REF!</v>
      </c>
      <c r="AD29" s="291" t="e">
        <f>IF(OR($I29=1,AND($I29=0,$L29=1)),中間シート!AD29,"")</f>
        <v>#REF!</v>
      </c>
      <c r="AE29" s="291" t="e">
        <f>IF(OR($I29=1,AND($I29=0,$L29=1)),中間シート!AE29,"")</f>
        <v>#REF!</v>
      </c>
      <c r="AF29" s="324"/>
      <c r="AG29" s="291" t="e">
        <f>IF(OR($I29=1,AND($I29=0,$L29=1)),中間シート!AG29,"")</f>
        <v>#REF!</v>
      </c>
      <c r="AH29" s="291" t="e">
        <f>IF(OR($I29=1,AND($I29=0,$L29=1)),中間シート!AH29,"")</f>
        <v>#REF!</v>
      </c>
      <c r="AI29" s="291" t="e">
        <f>IF(OR($I29=1,AND($I29=0,$L29=1)),中間シート!AI29,"")</f>
        <v>#REF!</v>
      </c>
      <c r="AJ29" s="291" t="e">
        <f>IF(OR($I29=1,AND($I29=0,$L29=1)),中間シート!AJ29,"")</f>
        <v>#REF!</v>
      </c>
      <c r="AK29" s="291" t="e">
        <f>IF(OR($I29=1,AND($I29=0,$L29=1)),中間シート!AK29,"")</f>
        <v>#REF!</v>
      </c>
      <c r="AL29" s="291" t="e">
        <f>IF($H29=1,中間シート!AL29,"")</f>
        <v>#REF!</v>
      </c>
      <c r="AM29" s="291" t="e">
        <f>IF($H29=1,中間シート!AM29,"")</f>
        <v>#REF!</v>
      </c>
      <c r="AN29" s="291" t="e">
        <f>IF($H29=1,中間シート!AN29,"")</f>
        <v>#REF!</v>
      </c>
      <c r="AO29" s="324"/>
      <c r="AP29" s="324"/>
      <c r="AQ29" s="291" t="e">
        <f>IF(OR($I29=1,AND($I29=0,$L29=1)),中間シート!AQ29,"")</f>
        <v>#REF!</v>
      </c>
      <c r="AR29" s="238"/>
      <c r="AS29" s="238"/>
      <c r="AT29" s="238"/>
      <c r="AU29" s="238" t="e">
        <f t="shared" si="1"/>
        <v>#REF!</v>
      </c>
    </row>
    <row r="30" spans="1:47">
      <c r="A30" s="223">
        <f>中間シート!A30</f>
        <v>25</v>
      </c>
      <c r="B30" s="238">
        <f>中間シート!B30</f>
        <v>7</v>
      </c>
      <c r="C30" s="238" t="e">
        <f>中間シート!C30</f>
        <v>#REF!</v>
      </c>
      <c r="D30" s="238" t="e">
        <f>中間シート!D30</f>
        <v>#REF!</v>
      </c>
      <c r="E30" s="238" t="e">
        <f>中間シート!E30</f>
        <v>#REF!</v>
      </c>
      <c r="F30" s="238" t="e">
        <f>中間シート!F30</f>
        <v>#REF!</v>
      </c>
      <c r="G30" s="238">
        <f>中間シート!G30</f>
        <v>1</v>
      </c>
      <c r="H30" s="238" t="e">
        <f>中間シート!H30</f>
        <v>#REF!</v>
      </c>
      <c r="I30" s="238" t="e">
        <f>中間シート!I30</f>
        <v>#REF!</v>
      </c>
      <c r="J30" s="238" t="e">
        <f>中間シート!J30</f>
        <v>#REF!</v>
      </c>
      <c r="K30" s="238" t="e">
        <f>中間シート!K30</f>
        <v>#REF!</v>
      </c>
      <c r="L30" s="221" t="e">
        <f>中間シート!L30</f>
        <v>#REF!</v>
      </c>
      <c r="M30" s="223" t="e">
        <f>中間シート!M30</f>
        <v>#REF!</v>
      </c>
      <c r="N30" s="261"/>
      <c r="O30" s="261"/>
      <c r="P30" s="261"/>
      <c r="Q30" s="276"/>
      <c r="R30" s="263" t="e">
        <f>IF(OR($I30=1,AND($I30=0,$L30=1)),中間シート!R30,"")</f>
        <v>#REF!</v>
      </c>
      <c r="S30" s="291" t="e">
        <f t="shared" si="0"/>
        <v>#REF!</v>
      </c>
      <c r="T30" s="261" t="e">
        <f>IF(OR($I30=1,AND($I30=0,$L30=1)),中間シート!T30,"")</f>
        <v>#REF!</v>
      </c>
      <c r="U30" s="291" t="e">
        <f>IF(OR($I30=1,AND($I30=0,$L30=1)),中間シート!U30,"")</f>
        <v>#REF!</v>
      </c>
      <c r="V30" s="291" t="e">
        <f>IF(OR($I30=1,AND($I30=0,$L30=1)),中間シート!V30,"")</f>
        <v>#REF!</v>
      </c>
      <c r="W30" s="291" t="e">
        <f>IF(OR($I30=1,AND($I30=0,$L30=1)),中間シート!W30,"")</f>
        <v>#REF!</v>
      </c>
      <c r="X30" s="291" t="e">
        <f>IF(OR($I30=1,AND($I30=0,$L30=1)),中間シート!X30,"")</f>
        <v>#REF!</v>
      </c>
      <c r="Y30" s="291" t="e">
        <f>IF(OR($I30=1,AND($I30=0,$L30=1)),中間シート!Y30,"")</f>
        <v>#REF!</v>
      </c>
      <c r="Z30" s="291" t="e">
        <f>IF(OR($I30=1,AND($I30=0,$L30=1)),中間シート!Z30,"")</f>
        <v>#REF!</v>
      </c>
      <c r="AA30" s="291" t="e">
        <f>IF(OR($I30=1,AND($I30=0,$L30=1)),中間シート!AA30,"")</f>
        <v>#REF!</v>
      </c>
      <c r="AB30" s="291" t="e">
        <f>IF(OR($I30=1,AND($I30=0,$L30=1)),中間シート!AB30,"")</f>
        <v>#REF!</v>
      </c>
      <c r="AC30" s="291" t="e">
        <f>IF(OR($I30=1,AND($I30=0,$L30=1)),中間シート!AC30,"")</f>
        <v>#REF!</v>
      </c>
      <c r="AD30" s="291" t="e">
        <f>IF(OR($I30=1,AND($I30=0,$L30=1)),中間シート!AD30,"")</f>
        <v>#REF!</v>
      </c>
      <c r="AE30" s="291" t="e">
        <f>IF(OR($I30=1,AND($I30=0,$L30=1)),中間シート!AE30,"")</f>
        <v>#REF!</v>
      </c>
      <c r="AF30" s="324"/>
      <c r="AG30" s="291" t="e">
        <f>IF(OR($I30=1,AND($I30=0,$L30=1)),中間シート!AG30,"")</f>
        <v>#REF!</v>
      </c>
      <c r="AH30" s="291" t="e">
        <f>IF(OR($I30=1,AND($I30=0,$L30=1)),中間シート!AH30,"")</f>
        <v>#REF!</v>
      </c>
      <c r="AI30" s="291" t="e">
        <f>IF(OR($I30=1,AND($I30=0,$L30=1)),中間シート!AI30,"")</f>
        <v>#REF!</v>
      </c>
      <c r="AJ30" s="291" t="e">
        <f>IF(OR($I30=1,AND($I30=0,$L30=1)),中間シート!AJ30,"")</f>
        <v>#REF!</v>
      </c>
      <c r="AK30" s="291" t="e">
        <f>IF(OR($I30=1,AND($I30=0,$L30=1)),中間シート!AK30,"")</f>
        <v>#REF!</v>
      </c>
      <c r="AL30" s="291" t="e">
        <f>IF($H30=1,中間シート!AL30,"")</f>
        <v>#REF!</v>
      </c>
      <c r="AM30" s="291" t="e">
        <f>IF($H30=1,中間シート!AM30,"")</f>
        <v>#REF!</v>
      </c>
      <c r="AN30" s="291" t="e">
        <f>IF($H30=1,中間シート!AN30,"")</f>
        <v>#REF!</v>
      </c>
      <c r="AO30" s="324"/>
      <c r="AP30" s="324"/>
      <c r="AQ30" s="291" t="e">
        <f>IF(OR($I30=1,AND($I30=0,$L30=1)),中間シート!AQ30,"")</f>
        <v>#REF!</v>
      </c>
      <c r="AR30" s="238"/>
      <c r="AS30" s="238"/>
      <c r="AT30" s="238"/>
      <c r="AU30" s="238" t="e">
        <f t="shared" si="1"/>
        <v>#REF!</v>
      </c>
    </row>
    <row r="31" spans="1:47">
      <c r="A31" s="223">
        <f>中間シート!A31</f>
        <v>26</v>
      </c>
      <c r="B31" s="238">
        <f>中間シート!B31</f>
        <v>7</v>
      </c>
      <c r="C31" s="238" t="e">
        <f>中間シート!C31</f>
        <v>#REF!</v>
      </c>
      <c r="D31" s="238" t="e">
        <f>中間シート!D31</f>
        <v>#REF!</v>
      </c>
      <c r="E31" s="238" t="e">
        <f>中間シート!E31</f>
        <v>#REF!</v>
      </c>
      <c r="F31" s="238" t="e">
        <f>中間シート!F31</f>
        <v>#REF!</v>
      </c>
      <c r="G31" s="238">
        <f>中間シート!G31</f>
        <v>2</v>
      </c>
      <c r="H31" s="238" t="e">
        <f>中間シート!H31</f>
        <v>#REF!</v>
      </c>
      <c r="I31" s="238" t="e">
        <f>中間シート!I31</f>
        <v>#REF!</v>
      </c>
      <c r="J31" s="238" t="e">
        <f>中間シート!J31</f>
        <v>#REF!</v>
      </c>
      <c r="K31" s="238" t="e">
        <f>中間シート!K31</f>
        <v>#REF!</v>
      </c>
      <c r="L31" s="221" t="e">
        <f>中間シート!L31</f>
        <v>#REF!</v>
      </c>
      <c r="M31" s="223" t="e">
        <f>中間シート!M31</f>
        <v>#REF!</v>
      </c>
      <c r="N31" s="261"/>
      <c r="O31" s="261"/>
      <c r="P31" s="261"/>
      <c r="Q31" s="276"/>
      <c r="R31" s="263" t="e">
        <f>IF(OR($I31=1,AND($I31=0,$L31=1)),中間シート!R31,"")</f>
        <v>#REF!</v>
      </c>
      <c r="S31" s="291" t="e">
        <f t="shared" si="0"/>
        <v>#REF!</v>
      </c>
      <c r="T31" s="261" t="e">
        <f>IF(OR($I31=1,AND($I31=0,$L31=1)),中間シート!T31,"")</f>
        <v>#REF!</v>
      </c>
      <c r="U31" s="291" t="e">
        <f>IF(OR($I31=1,AND($I31=0,$L31=1)),中間シート!U31,"")</f>
        <v>#REF!</v>
      </c>
      <c r="V31" s="291" t="e">
        <f>IF(OR($I31=1,AND($I31=0,$L31=1)),中間シート!V31,"")</f>
        <v>#REF!</v>
      </c>
      <c r="W31" s="291" t="e">
        <f>IF(OR($I31=1,AND($I31=0,$L31=1)),中間シート!W31,"")</f>
        <v>#REF!</v>
      </c>
      <c r="X31" s="291" t="e">
        <f>IF(OR($I31=1,AND($I31=0,$L31=1)),中間シート!X31,"")</f>
        <v>#REF!</v>
      </c>
      <c r="Y31" s="291" t="e">
        <f>IF(OR($I31=1,AND($I31=0,$L31=1)),中間シート!Y31,"")</f>
        <v>#REF!</v>
      </c>
      <c r="Z31" s="291" t="e">
        <f>IF(OR($I31=1,AND($I31=0,$L31=1)),中間シート!Z31,"")</f>
        <v>#REF!</v>
      </c>
      <c r="AA31" s="291" t="e">
        <f>IF(OR($I31=1,AND($I31=0,$L31=1)),中間シート!AA31,"")</f>
        <v>#REF!</v>
      </c>
      <c r="AB31" s="291" t="e">
        <f>IF(OR($I31=1,AND($I31=0,$L31=1)),中間シート!AB31,"")</f>
        <v>#REF!</v>
      </c>
      <c r="AC31" s="291" t="e">
        <f>IF(OR($I31=1,AND($I31=0,$L31=1)),中間シート!AC31,"")</f>
        <v>#REF!</v>
      </c>
      <c r="AD31" s="291" t="e">
        <f>IF(OR($I31=1,AND($I31=0,$L31=1)),中間シート!AD31,"")</f>
        <v>#REF!</v>
      </c>
      <c r="AE31" s="291" t="e">
        <f>IF(OR($I31=1,AND($I31=0,$L31=1)),中間シート!AE31,"")</f>
        <v>#REF!</v>
      </c>
      <c r="AF31" s="324"/>
      <c r="AG31" s="291" t="e">
        <f>IF(OR($I31=1,AND($I31=0,$L31=1)),中間シート!AG31,"")</f>
        <v>#REF!</v>
      </c>
      <c r="AH31" s="291" t="e">
        <f>IF(OR($I31=1,AND($I31=0,$L31=1)),中間シート!AH31,"")</f>
        <v>#REF!</v>
      </c>
      <c r="AI31" s="291" t="e">
        <f>IF(OR($I31=1,AND($I31=0,$L31=1)),中間シート!AI31,"")</f>
        <v>#REF!</v>
      </c>
      <c r="AJ31" s="291" t="e">
        <f>IF(OR($I31=1,AND($I31=0,$L31=1)),中間シート!AJ31,"")</f>
        <v>#REF!</v>
      </c>
      <c r="AK31" s="291" t="e">
        <f>IF(OR($I31=1,AND($I31=0,$L31=1)),中間シート!AK31,"")</f>
        <v>#REF!</v>
      </c>
      <c r="AL31" s="291" t="e">
        <f>IF($H31=1,中間シート!AL31,"")</f>
        <v>#REF!</v>
      </c>
      <c r="AM31" s="291" t="e">
        <f>IF($H31=1,中間シート!AM31,"")</f>
        <v>#REF!</v>
      </c>
      <c r="AN31" s="291" t="e">
        <f>IF($H31=1,中間シート!AN31,"")</f>
        <v>#REF!</v>
      </c>
      <c r="AO31" s="324"/>
      <c r="AP31" s="324"/>
      <c r="AQ31" s="291" t="e">
        <f>IF(OR($I31=1,AND($I31=0,$L31=1)),中間シート!AQ31,"")</f>
        <v>#REF!</v>
      </c>
      <c r="AR31" s="238"/>
      <c r="AS31" s="238"/>
      <c r="AT31" s="238"/>
      <c r="AU31" s="238" t="e">
        <f t="shared" si="1"/>
        <v>#REF!</v>
      </c>
    </row>
    <row r="32" spans="1:47">
      <c r="A32" s="223">
        <f>中間シート!A32</f>
        <v>27</v>
      </c>
      <c r="B32" s="238">
        <f>中間シート!B32</f>
        <v>7</v>
      </c>
      <c r="C32" s="238" t="e">
        <f>中間シート!C32</f>
        <v>#REF!</v>
      </c>
      <c r="D32" s="238" t="e">
        <f>中間シート!D32</f>
        <v>#REF!</v>
      </c>
      <c r="E32" s="238" t="e">
        <f>中間シート!E32</f>
        <v>#REF!</v>
      </c>
      <c r="F32" s="238" t="e">
        <f>中間シート!F32</f>
        <v>#REF!</v>
      </c>
      <c r="G32" s="238">
        <f>中間シート!G32</f>
        <v>3</v>
      </c>
      <c r="H32" s="238" t="e">
        <f>中間シート!H32</f>
        <v>#REF!</v>
      </c>
      <c r="I32" s="238" t="e">
        <f>中間シート!I32</f>
        <v>#REF!</v>
      </c>
      <c r="J32" s="238" t="e">
        <f>中間シート!J32</f>
        <v>#REF!</v>
      </c>
      <c r="K32" s="238" t="e">
        <f>中間シート!K32</f>
        <v>#REF!</v>
      </c>
      <c r="L32" s="221" t="e">
        <f>中間シート!L32</f>
        <v>#REF!</v>
      </c>
      <c r="M32" s="223" t="e">
        <f>中間シート!M32</f>
        <v>#REF!</v>
      </c>
      <c r="N32" s="261"/>
      <c r="O32" s="261"/>
      <c r="P32" s="261"/>
      <c r="Q32" s="276"/>
      <c r="R32" s="263" t="e">
        <f>IF(OR($I32=1,AND($I32=0,$L32=1)),中間シート!R32,"")</f>
        <v>#REF!</v>
      </c>
      <c r="S32" s="291" t="e">
        <f t="shared" si="0"/>
        <v>#REF!</v>
      </c>
      <c r="T32" s="261" t="e">
        <f>IF(OR($I32=1,AND($I32=0,$L32=1)),中間シート!T32,"")</f>
        <v>#REF!</v>
      </c>
      <c r="U32" s="291" t="e">
        <f>IF(OR($I32=1,AND($I32=0,$L32=1)),中間シート!U32,"")</f>
        <v>#REF!</v>
      </c>
      <c r="V32" s="291" t="e">
        <f>IF(OR($I32=1,AND($I32=0,$L32=1)),中間シート!V32,"")</f>
        <v>#REF!</v>
      </c>
      <c r="W32" s="291" t="e">
        <f>IF(OR($I32=1,AND($I32=0,$L32=1)),中間シート!W32,"")</f>
        <v>#REF!</v>
      </c>
      <c r="X32" s="291" t="e">
        <f>IF(OR($I32=1,AND($I32=0,$L32=1)),中間シート!X32,"")</f>
        <v>#REF!</v>
      </c>
      <c r="Y32" s="291" t="e">
        <f>IF(OR($I32=1,AND($I32=0,$L32=1)),中間シート!Y32,"")</f>
        <v>#REF!</v>
      </c>
      <c r="Z32" s="291" t="e">
        <f>IF(OR($I32=1,AND($I32=0,$L32=1)),中間シート!Z32,"")</f>
        <v>#REF!</v>
      </c>
      <c r="AA32" s="291" t="e">
        <f>IF(OR($I32=1,AND($I32=0,$L32=1)),中間シート!AA32,"")</f>
        <v>#REF!</v>
      </c>
      <c r="AB32" s="291" t="e">
        <f>IF(OR($I32=1,AND($I32=0,$L32=1)),中間シート!AB32,"")</f>
        <v>#REF!</v>
      </c>
      <c r="AC32" s="291" t="e">
        <f>IF(OR($I32=1,AND($I32=0,$L32=1)),中間シート!AC32,"")</f>
        <v>#REF!</v>
      </c>
      <c r="AD32" s="291" t="e">
        <f>IF(OR($I32=1,AND($I32=0,$L32=1)),中間シート!AD32,"")</f>
        <v>#REF!</v>
      </c>
      <c r="AE32" s="291" t="e">
        <f>IF(OR($I32=1,AND($I32=0,$L32=1)),中間シート!AE32,"")</f>
        <v>#REF!</v>
      </c>
      <c r="AF32" s="324"/>
      <c r="AG32" s="291" t="e">
        <f>IF(OR($I32=1,AND($I32=0,$L32=1)),中間シート!AG32,"")</f>
        <v>#REF!</v>
      </c>
      <c r="AH32" s="291" t="e">
        <f>IF(OR($I32=1,AND($I32=0,$L32=1)),中間シート!AH32,"")</f>
        <v>#REF!</v>
      </c>
      <c r="AI32" s="291" t="e">
        <f>IF(OR($I32=1,AND($I32=0,$L32=1)),中間シート!AI32,"")</f>
        <v>#REF!</v>
      </c>
      <c r="AJ32" s="291" t="e">
        <f>IF(OR($I32=1,AND($I32=0,$L32=1)),中間シート!AJ32,"")</f>
        <v>#REF!</v>
      </c>
      <c r="AK32" s="291" t="e">
        <f>IF(OR($I32=1,AND($I32=0,$L32=1)),中間シート!AK32,"")</f>
        <v>#REF!</v>
      </c>
      <c r="AL32" s="291" t="e">
        <f>IF($H32=1,中間シート!AL32,"")</f>
        <v>#REF!</v>
      </c>
      <c r="AM32" s="291" t="e">
        <f>IF($H32=1,中間シート!AM32,"")</f>
        <v>#REF!</v>
      </c>
      <c r="AN32" s="291" t="e">
        <f>IF($H32=1,中間シート!AN32,"")</f>
        <v>#REF!</v>
      </c>
      <c r="AO32" s="324"/>
      <c r="AP32" s="324"/>
      <c r="AQ32" s="291" t="e">
        <f>IF(OR($I32=1,AND($I32=0,$L32=1)),中間シート!AQ32,"")</f>
        <v>#REF!</v>
      </c>
      <c r="AR32" s="238"/>
      <c r="AS32" s="238"/>
      <c r="AT32" s="238"/>
      <c r="AU32" s="238" t="e">
        <f t="shared" si="1"/>
        <v>#REF!</v>
      </c>
    </row>
    <row r="33" spans="1:47">
      <c r="A33" s="223">
        <f>中間シート!A33</f>
        <v>28</v>
      </c>
      <c r="B33" s="238">
        <f>中間シート!B33</f>
        <v>7</v>
      </c>
      <c r="C33" s="238" t="e">
        <f>中間シート!C33</f>
        <v>#REF!</v>
      </c>
      <c r="D33" s="238" t="e">
        <f>中間シート!D33</f>
        <v>#REF!</v>
      </c>
      <c r="E33" s="238" t="e">
        <f>中間シート!E33</f>
        <v>#REF!</v>
      </c>
      <c r="F33" s="238" t="e">
        <f>中間シート!F33</f>
        <v>#REF!</v>
      </c>
      <c r="G33" s="238">
        <f>中間シート!G33</f>
        <v>4</v>
      </c>
      <c r="H33" s="238" t="e">
        <f>中間シート!H33</f>
        <v>#REF!</v>
      </c>
      <c r="I33" s="238" t="e">
        <f>中間シート!I33</f>
        <v>#REF!</v>
      </c>
      <c r="J33" s="238" t="e">
        <f>中間シート!J33</f>
        <v>#REF!</v>
      </c>
      <c r="K33" s="238" t="e">
        <f>中間シート!K33</f>
        <v>#REF!</v>
      </c>
      <c r="L33" s="221" t="e">
        <f>中間シート!L33</f>
        <v>#REF!</v>
      </c>
      <c r="M33" s="223" t="e">
        <f>中間シート!M33</f>
        <v>#REF!</v>
      </c>
      <c r="N33" s="261"/>
      <c r="O33" s="261"/>
      <c r="P33" s="261"/>
      <c r="Q33" s="276"/>
      <c r="R33" s="263" t="e">
        <f>IF(OR($I33=1,AND($I33=0,$L33=1)),中間シート!R33,"")</f>
        <v>#REF!</v>
      </c>
      <c r="S33" s="291" t="e">
        <f t="shared" si="0"/>
        <v>#REF!</v>
      </c>
      <c r="T33" s="261" t="e">
        <f>IF(OR($I33=1,AND($I33=0,$L33=1)),中間シート!T33,"")</f>
        <v>#REF!</v>
      </c>
      <c r="U33" s="291" t="e">
        <f>IF(OR($I33=1,AND($I33=0,$L33=1)),中間シート!U33,"")</f>
        <v>#REF!</v>
      </c>
      <c r="V33" s="291" t="e">
        <f>IF(OR($I33=1,AND($I33=0,$L33=1)),中間シート!V33,"")</f>
        <v>#REF!</v>
      </c>
      <c r="W33" s="291" t="e">
        <f>IF(OR($I33=1,AND($I33=0,$L33=1)),中間シート!W33,"")</f>
        <v>#REF!</v>
      </c>
      <c r="X33" s="291" t="e">
        <f>IF(OR($I33=1,AND($I33=0,$L33=1)),中間シート!X33,"")</f>
        <v>#REF!</v>
      </c>
      <c r="Y33" s="291" t="e">
        <f>IF(OR($I33=1,AND($I33=0,$L33=1)),中間シート!Y33,"")</f>
        <v>#REF!</v>
      </c>
      <c r="Z33" s="291" t="e">
        <f>IF(OR($I33=1,AND($I33=0,$L33=1)),中間シート!Z33,"")</f>
        <v>#REF!</v>
      </c>
      <c r="AA33" s="291" t="e">
        <f>IF(OR($I33=1,AND($I33=0,$L33=1)),中間シート!AA33,"")</f>
        <v>#REF!</v>
      </c>
      <c r="AB33" s="291" t="e">
        <f>IF(OR($I33=1,AND($I33=0,$L33=1)),中間シート!AB33,"")</f>
        <v>#REF!</v>
      </c>
      <c r="AC33" s="291" t="e">
        <f>IF(OR($I33=1,AND($I33=0,$L33=1)),中間シート!AC33,"")</f>
        <v>#REF!</v>
      </c>
      <c r="AD33" s="291" t="e">
        <f>IF(OR($I33=1,AND($I33=0,$L33=1)),中間シート!AD33,"")</f>
        <v>#REF!</v>
      </c>
      <c r="AE33" s="291" t="e">
        <f>IF(OR($I33=1,AND($I33=0,$L33=1)),中間シート!AE33,"")</f>
        <v>#REF!</v>
      </c>
      <c r="AF33" s="324"/>
      <c r="AG33" s="291" t="e">
        <f>IF(OR($I33=1,AND($I33=0,$L33=1)),中間シート!AG33,"")</f>
        <v>#REF!</v>
      </c>
      <c r="AH33" s="291" t="e">
        <f>IF(OR($I33=1,AND($I33=0,$L33=1)),中間シート!AH33,"")</f>
        <v>#REF!</v>
      </c>
      <c r="AI33" s="291" t="e">
        <f>IF(OR($I33=1,AND($I33=0,$L33=1)),中間シート!AI33,"")</f>
        <v>#REF!</v>
      </c>
      <c r="AJ33" s="291" t="e">
        <f>IF(OR($I33=1,AND($I33=0,$L33=1)),中間シート!AJ33,"")</f>
        <v>#REF!</v>
      </c>
      <c r="AK33" s="291" t="e">
        <f>IF(OR($I33=1,AND($I33=0,$L33=1)),中間シート!AK33,"")</f>
        <v>#REF!</v>
      </c>
      <c r="AL33" s="291" t="e">
        <f>IF($H33=1,中間シート!AL33,"")</f>
        <v>#REF!</v>
      </c>
      <c r="AM33" s="291" t="e">
        <f>IF($H33=1,中間シート!AM33,"")</f>
        <v>#REF!</v>
      </c>
      <c r="AN33" s="291" t="e">
        <f>IF($H33=1,中間シート!AN33,"")</f>
        <v>#REF!</v>
      </c>
      <c r="AO33" s="324"/>
      <c r="AP33" s="324"/>
      <c r="AQ33" s="291" t="e">
        <f>IF(OR($I33=1,AND($I33=0,$L33=1)),中間シート!AQ33,"")</f>
        <v>#REF!</v>
      </c>
      <c r="AR33" s="238"/>
      <c r="AS33" s="238"/>
      <c r="AT33" s="238"/>
      <c r="AU33" s="238" t="e">
        <f t="shared" si="1"/>
        <v>#REF!</v>
      </c>
    </row>
    <row r="34" spans="1:47">
      <c r="A34" s="223">
        <f>中間シート!A34</f>
        <v>29</v>
      </c>
      <c r="B34" s="238">
        <f>中間シート!B34</f>
        <v>8</v>
      </c>
      <c r="C34" s="238" t="e">
        <f>中間シート!C34</f>
        <v>#REF!</v>
      </c>
      <c r="D34" s="238" t="e">
        <f>中間シート!D34</f>
        <v>#REF!</v>
      </c>
      <c r="E34" s="238" t="e">
        <f>中間シート!E34</f>
        <v>#REF!</v>
      </c>
      <c r="F34" s="238" t="e">
        <f>中間シート!F34</f>
        <v>#REF!</v>
      </c>
      <c r="G34" s="238">
        <f>中間シート!G34</f>
        <v>1</v>
      </c>
      <c r="H34" s="238" t="e">
        <f>中間シート!H34</f>
        <v>#REF!</v>
      </c>
      <c r="I34" s="238" t="e">
        <f>中間シート!I34</f>
        <v>#REF!</v>
      </c>
      <c r="J34" s="238" t="e">
        <f>中間シート!J34</f>
        <v>#REF!</v>
      </c>
      <c r="K34" s="238" t="e">
        <f>中間シート!K34</f>
        <v>#REF!</v>
      </c>
      <c r="L34" s="221" t="e">
        <f>中間シート!L34</f>
        <v>#REF!</v>
      </c>
      <c r="M34" s="223" t="e">
        <f>中間シート!M34</f>
        <v>#REF!</v>
      </c>
      <c r="N34" s="261"/>
      <c r="O34" s="261"/>
      <c r="P34" s="261"/>
      <c r="Q34" s="276"/>
      <c r="R34" s="263" t="e">
        <f>IF(OR($I34=1,AND($I34=0,$L34=1)),中間シート!R34,"")</f>
        <v>#REF!</v>
      </c>
      <c r="S34" s="291" t="e">
        <f t="shared" si="0"/>
        <v>#REF!</v>
      </c>
      <c r="T34" s="261" t="e">
        <f>IF(OR($I34=1,AND($I34=0,$L34=1)),中間シート!T34,"")</f>
        <v>#REF!</v>
      </c>
      <c r="U34" s="291" t="e">
        <f>IF(OR($I34=1,AND($I34=0,$L34=1)),中間シート!U34,"")</f>
        <v>#REF!</v>
      </c>
      <c r="V34" s="291" t="e">
        <f>IF(OR($I34=1,AND($I34=0,$L34=1)),中間シート!V34,"")</f>
        <v>#REF!</v>
      </c>
      <c r="W34" s="291" t="e">
        <f>IF(OR($I34=1,AND($I34=0,$L34=1)),中間シート!W34,"")</f>
        <v>#REF!</v>
      </c>
      <c r="X34" s="291" t="e">
        <f>IF(OR($I34=1,AND($I34=0,$L34=1)),中間シート!X34,"")</f>
        <v>#REF!</v>
      </c>
      <c r="Y34" s="291" t="e">
        <f>IF(OR($I34=1,AND($I34=0,$L34=1)),中間シート!Y34,"")</f>
        <v>#REF!</v>
      </c>
      <c r="Z34" s="291" t="e">
        <f>IF(OR($I34=1,AND($I34=0,$L34=1)),中間シート!Z34,"")</f>
        <v>#REF!</v>
      </c>
      <c r="AA34" s="291" t="e">
        <f>IF(OR($I34=1,AND($I34=0,$L34=1)),中間シート!AA34,"")</f>
        <v>#REF!</v>
      </c>
      <c r="AB34" s="291" t="e">
        <f>IF(OR($I34=1,AND($I34=0,$L34=1)),中間シート!AB34,"")</f>
        <v>#REF!</v>
      </c>
      <c r="AC34" s="291" t="e">
        <f>IF(OR($I34=1,AND($I34=0,$L34=1)),中間シート!AC34,"")</f>
        <v>#REF!</v>
      </c>
      <c r="AD34" s="291" t="e">
        <f>IF(OR($I34=1,AND($I34=0,$L34=1)),中間シート!AD34,"")</f>
        <v>#REF!</v>
      </c>
      <c r="AE34" s="291" t="e">
        <f>IF(OR($I34=1,AND($I34=0,$L34=1)),中間シート!AE34,"")</f>
        <v>#REF!</v>
      </c>
      <c r="AF34" s="324"/>
      <c r="AG34" s="291" t="e">
        <f>IF(OR($I34=1,AND($I34=0,$L34=1)),中間シート!AG34,"")</f>
        <v>#REF!</v>
      </c>
      <c r="AH34" s="291" t="e">
        <f>IF(OR($I34=1,AND($I34=0,$L34=1)),中間シート!AH34,"")</f>
        <v>#REF!</v>
      </c>
      <c r="AI34" s="291" t="e">
        <f>IF(OR($I34=1,AND($I34=0,$L34=1)),中間シート!AI34,"")</f>
        <v>#REF!</v>
      </c>
      <c r="AJ34" s="291" t="e">
        <f>IF(OR($I34=1,AND($I34=0,$L34=1)),中間シート!AJ34,"")</f>
        <v>#REF!</v>
      </c>
      <c r="AK34" s="291" t="e">
        <f>IF(OR($I34=1,AND($I34=0,$L34=1)),中間シート!AK34,"")</f>
        <v>#REF!</v>
      </c>
      <c r="AL34" s="291" t="e">
        <f>IF($H34=1,中間シート!AL34,"")</f>
        <v>#REF!</v>
      </c>
      <c r="AM34" s="291" t="e">
        <f>IF($H34=1,中間シート!AM34,"")</f>
        <v>#REF!</v>
      </c>
      <c r="AN34" s="291" t="e">
        <f>IF($H34=1,中間シート!AN34,"")</f>
        <v>#REF!</v>
      </c>
      <c r="AO34" s="324"/>
      <c r="AP34" s="324"/>
      <c r="AQ34" s="291" t="e">
        <f>IF(OR($I34=1,AND($I34=0,$L34=1)),中間シート!AQ34,"")</f>
        <v>#REF!</v>
      </c>
      <c r="AR34" s="238"/>
      <c r="AS34" s="238"/>
      <c r="AT34" s="238"/>
      <c r="AU34" s="238" t="e">
        <f t="shared" si="1"/>
        <v>#REF!</v>
      </c>
    </row>
    <row r="35" spans="1:47">
      <c r="A35" s="223">
        <f>中間シート!A35</f>
        <v>30</v>
      </c>
      <c r="B35" s="238">
        <f>中間シート!B35</f>
        <v>8</v>
      </c>
      <c r="C35" s="238" t="e">
        <f>中間シート!C35</f>
        <v>#REF!</v>
      </c>
      <c r="D35" s="238" t="e">
        <f>中間シート!D35</f>
        <v>#REF!</v>
      </c>
      <c r="E35" s="238" t="e">
        <f>中間シート!E35</f>
        <v>#REF!</v>
      </c>
      <c r="F35" s="238" t="e">
        <f>中間シート!F35</f>
        <v>#REF!</v>
      </c>
      <c r="G35" s="238">
        <f>中間シート!G35</f>
        <v>2</v>
      </c>
      <c r="H35" s="238" t="e">
        <f>中間シート!H35</f>
        <v>#REF!</v>
      </c>
      <c r="I35" s="238" t="e">
        <f>中間シート!I35</f>
        <v>#REF!</v>
      </c>
      <c r="J35" s="238" t="e">
        <f>中間シート!J35</f>
        <v>#REF!</v>
      </c>
      <c r="K35" s="238" t="e">
        <f>中間シート!K35</f>
        <v>#REF!</v>
      </c>
      <c r="L35" s="221" t="e">
        <f>中間シート!L35</f>
        <v>#REF!</v>
      </c>
      <c r="M35" s="223" t="e">
        <f>中間シート!M35</f>
        <v>#REF!</v>
      </c>
      <c r="N35" s="261"/>
      <c r="O35" s="261"/>
      <c r="P35" s="261"/>
      <c r="Q35" s="276"/>
      <c r="R35" s="263" t="e">
        <f>IF(OR($I35=1,AND($I35=0,$L35=1)),中間シート!R35,"")</f>
        <v>#REF!</v>
      </c>
      <c r="S35" s="291" t="e">
        <f t="shared" si="0"/>
        <v>#REF!</v>
      </c>
      <c r="T35" s="261" t="e">
        <f>IF(OR($I35=1,AND($I35=0,$L35=1)),中間シート!T35,"")</f>
        <v>#REF!</v>
      </c>
      <c r="U35" s="291" t="e">
        <f>IF(OR($I35=1,AND($I35=0,$L35=1)),中間シート!U35,"")</f>
        <v>#REF!</v>
      </c>
      <c r="V35" s="291" t="e">
        <f>IF(OR($I35=1,AND($I35=0,$L35=1)),中間シート!V35,"")</f>
        <v>#REF!</v>
      </c>
      <c r="W35" s="291" t="e">
        <f>IF(OR($I35=1,AND($I35=0,$L35=1)),中間シート!W35,"")</f>
        <v>#REF!</v>
      </c>
      <c r="X35" s="291" t="e">
        <f>IF(OR($I35=1,AND($I35=0,$L35=1)),中間シート!X35,"")</f>
        <v>#REF!</v>
      </c>
      <c r="Y35" s="291" t="e">
        <f>IF(OR($I35=1,AND($I35=0,$L35=1)),中間シート!Y35,"")</f>
        <v>#REF!</v>
      </c>
      <c r="Z35" s="291" t="e">
        <f>IF(OR($I35=1,AND($I35=0,$L35=1)),中間シート!Z35,"")</f>
        <v>#REF!</v>
      </c>
      <c r="AA35" s="291" t="e">
        <f>IF(OR($I35=1,AND($I35=0,$L35=1)),中間シート!AA35,"")</f>
        <v>#REF!</v>
      </c>
      <c r="AB35" s="291" t="e">
        <f>IF(OR($I35=1,AND($I35=0,$L35=1)),中間シート!AB35,"")</f>
        <v>#REF!</v>
      </c>
      <c r="AC35" s="291" t="e">
        <f>IF(OR($I35=1,AND($I35=0,$L35=1)),中間シート!AC35,"")</f>
        <v>#REF!</v>
      </c>
      <c r="AD35" s="291" t="e">
        <f>IF(OR($I35=1,AND($I35=0,$L35=1)),中間シート!AD35,"")</f>
        <v>#REF!</v>
      </c>
      <c r="AE35" s="291" t="e">
        <f>IF(OR($I35=1,AND($I35=0,$L35=1)),中間シート!AE35,"")</f>
        <v>#REF!</v>
      </c>
      <c r="AF35" s="324"/>
      <c r="AG35" s="291" t="e">
        <f>IF(OR($I35=1,AND($I35=0,$L35=1)),中間シート!AG35,"")</f>
        <v>#REF!</v>
      </c>
      <c r="AH35" s="291" t="e">
        <f>IF(OR($I35=1,AND($I35=0,$L35=1)),中間シート!AH35,"")</f>
        <v>#REF!</v>
      </c>
      <c r="AI35" s="291" t="e">
        <f>IF(OR($I35=1,AND($I35=0,$L35=1)),中間シート!AI35,"")</f>
        <v>#REF!</v>
      </c>
      <c r="AJ35" s="291" t="e">
        <f>IF(OR($I35=1,AND($I35=0,$L35=1)),中間シート!AJ35,"")</f>
        <v>#REF!</v>
      </c>
      <c r="AK35" s="291" t="e">
        <f>IF(OR($I35=1,AND($I35=0,$L35=1)),中間シート!AK35,"")</f>
        <v>#REF!</v>
      </c>
      <c r="AL35" s="291" t="e">
        <f>IF($H35=1,中間シート!AL35,"")</f>
        <v>#REF!</v>
      </c>
      <c r="AM35" s="291" t="e">
        <f>IF($H35=1,中間シート!AM35,"")</f>
        <v>#REF!</v>
      </c>
      <c r="AN35" s="291" t="e">
        <f>IF($H35=1,中間シート!AN35,"")</f>
        <v>#REF!</v>
      </c>
      <c r="AO35" s="324"/>
      <c r="AP35" s="324"/>
      <c r="AQ35" s="291" t="e">
        <f>IF(OR($I35=1,AND($I35=0,$L35=1)),中間シート!AQ35,"")</f>
        <v>#REF!</v>
      </c>
      <c r="AR35" s="238"/>
      <c r="AS35" s="238"/>
      <c r="AT35" s="238"/>
      <c r="AU35" s="238" t="e">
        <f t="shared" si="1"/>
        <v>#REF!</v>
      </c>
    </row>
    <row r="36" spans="1:47">
      <c r="A36" s="223">
        <f>中間シート!A36</f>
        <v>31</v>
      </c>
      <c r="B36" s="238">
        <f>中間シート!B36</f>
        <v>8</v>
      </c>
      <c r="C36" s="238" t="e">
        <f>中間シート!C36</f>
        <v>#REF!</v>
      </c>
      <c r="D36" s="238" t="e">
        <f>中間シート!D36</f>
        <v>#REF!</v>
      </c>
      <c r="E36" s="238" t="e">
        <f>中間シート!E36</f>
        <v>#REF!</v>
      </c>
      <c r="F36" s="238" t="e">
        <f>中間シート!F36</f>
        <v>#REF!</v>
      </c>
      <c r="G36" s="238">
        <f>中間シート!G36</f>
        <v>3</v>
      </c>
      <c r="H36" s="238" t="e">
        <f>中間シート!H36</f>
        <v>#REF!</v>
      </c>
      <c r="I36" s="238" t="e">
        <f>中間シート!I36</f>
        <v>#REF!</v>
      </c>
      <c r="J36" s="238" t="e">
        <f>中間シート!J36</f>
        <v>#REF!</v>
      </c>
      <c r="K36" s="238" t="e">
        <f>中間シート!K36</f>
        <v>#REF!</v>
      </c>
      <c r="L36" s="221" t="e">
        <f>中間シート!L36</f>
        <v>#REF!</v>
      </c>
      <c r="M36" s="223" t="e">
        <f>中間シート!M36</f>
        <v>#REF!</v>
      </c>
      <c r="N36" s="261"/>
      <c r="O36" s="261"/>
      <c r="P36" s="261"/>
      <c r="Q36" s="276"/>
      <c r="R36" s="263" t="e">
        <f>IF(OR($I36=1,AND($I36=0,$L36=1)),中間シート!R36,"")</f>
        <v>#REF!</v>
      </c>
      <c r="S36" s="291" t="e">
        <f t="shared" si="0"/>
        <v>#REF!</v>
      </c>
      <c r="T36" s="261" t="e">
        <f>IF(OR($I36=1,AND($I36=0,$L36=1)),中間シート!T36,"")</f>
        <v>#REF!</v>
      </c>
      <c r="U36" s="291" t="e">
        <f>IF(OR($I36=1,AND($I36=0,$L36=1)),中間シート!U36,"")</f>
        <v>#REF!</v>
      </c>
      <c r="V36" s="291" t="e">
        <f>IF(OR($I36=1,AND($I36=0,$L36=1)),中間シート!V36,"")</f>
        <v>#REF!</v>
      </c>
      <c r="W36" s="291" t="e">
        <f>IF(OR($I36=1,AND($I36=0,$L36=1)),中間シート!W36,"")</f>
        <v>#REF!</v>
      </c>
      <c r="X36" s="291" t="e">
        <f>IF(OR($I36=1,AND($I36=0,$L36=1)),中間シート!X36,"")</f>
        <v>#REF!</v>
      </c>
      <c r="Y36" s="291" t="e">
        <f>IF(OR($I36=1,AND($I36=0,$L36=1)),中間シート!Y36,"")</f>
        <v>#REF!</v>
      </c>
      <c r="Z36" s="291" t="e">
        <f>IF(OR($I36=1,AND($I36=0,$L36=1)),中間シート!Z36,"")</f>
        <v>#REF!</v>
      </c>
      <c r="AA36" s="291" t="e">
        <f>IF(OR($I36=1,AND($I36=0,$L36=1)),中間シート!AA36,"")</f>
        <v>#REF!</v>
      </c>
      <c r="AB36" s="291" t="e">
        <f>IF(OR($I36=1,AND($I36=0,$L36=1)),中間シート!AB36,"")</f>
        <v>#REF!</v>
      </c>
      <c r="AC36" s="291" t="e">
        <f>IF(OR($I36=1,AND($I36=0,$L36=1)),中間シート!AC36,"")</f>
        <v>#REF!</v>
      </c>
      <c r="AD36" s="291" t="e">
        <f>IF(OR($I36=1,AND($I36=0,$L36=1)),中間シート!AD36,"")</f>
        <v>#REF!</v>
      </c>
      <c r="AE36" s="291" t="e">
        <f>IF(OR($I36=1,AND($I36=0,$L36=1)),中間シート!AE36,"")</f>
        <v>#REF!</v>
      </c>
      <c r="AF36" s="324"/>
      <c r="AG36" s="291" t="e">
        <f>IF(OR($I36=1,AND($I36=0,$L36=1)),中間シート!AG36,"")</f>
        <v>#REF!</v>
      </c>
      <c r="AH36" s="291" t="e">
        <f>IF(OR($I36=1,AND($I36=0,$L36=1)),中間シート!AH36,"")</f>
        <v>#REF!</v>
      </c>
      <c r="AI36" s="291" t="e">
        <f>IF(OR($I36=1,AND($I36=0,$L36=1)),中間シート!AI36,"")</f>
        <v>#REF!</v>
      </c>
      <c r="AJ36" s="291" t="e">
        <f>IF(OR($I36=1,AND($I36=0,$L36=1)),中間シート!AJ36,"")</f>
        <v>#REF!</v>
      </c>
      <c r="AK36" s="291" t="e">
        <f>IF(OR($I36=1,AND($I36=0,$L36=1)),中間シート!AK36,"")</f>
        <v>#REF!</v>
      </c>
      <c r="AL36" s="291" t="e">
        <f>IF($H36=1,中間シート!AL36,"")</f>
        <v>#REF!</v>
      </c>
      <c r="AM36" s="291" t="e">
        <f>IF($H36=1,中間シート!AM36,"")</f>
        <v>#REF!</v>
      </c>
      <c r="AN36" s="291" t="e">
        <f>IF($H36=1,中間シート!AN36,"")</f>
        <v>#REF!</v>
      </c>
      <c r="AO36" s="324"/>
      <c r="AP36" s="324"/>
      <c r="AQ36" s="291" t="e">
        <f>IF(OR($I36=1,AND($I36=0,$L36=1)),中間シート!AQ36,"")</f>
        <v>#REF!</v>
      </c>
      <c r="AR36" s="238"/>
      <c r="AS36" s="238"/>
      <c r="AT36" s="238"/>
      <c r="AU36" s="238" t="e">
        <f t="shared" si="1"/>
        <v>#REF!</v>
      </c>
    </row>
    <row r="37" spans="1:47">
      <c r="A37" s="223">
        <f>中間シート!A37</f>
        <v>32</v>
      </c>
      <c r="B37" s="238">
        <f>中間シート!B37</f>
        <v>8</v>
      </c>
      <c r="C37" s="238" t="e">
        <f>中間シート!C37</f>
        <v>#REF!</v>
      </c>
      <c r="D37" s="238" t="e">
        <f>中間シート!D37</f>
        <v>#REF!</v>
      </c>
      <c r="E37" s="238" t="e">
        <f>中間シート!E37</f>
        <v>#REF!</v>
      </c>
      <c r="F37" s="238" t="e">
        <f>中間シート!F37</f>
        <v>#REF!</v>
      </c>
      <c r="G37" s="238">
        <f>中間シート!G37</f>
        <v>4</v>
      </c>
      <c r="H37" s="238" t="e">
        <f>中間シート!H37</f>
        <v>#REF!</v>
      </c>
      <c r="I37" s="238" t="e">
        <f>中間シート!I37</f>
        <v>#REF!</v>
      </c>
      <c r="J37" s="238" t="e">
        <f>中間シート!J37</f>
        <v>#REF!</v>
      </c>
      <c r="K37" s="238" t="e">
        <f>中間シート!K37</f>
        <v>#REF!</v>
      </c>
      <c r="L37" s="221" t="e">
        <f>中間シート!L37</f>
        <v>#REF!</v>
      </c>
      <c r="M37" s="223" t="e">
        <f>中間シート!M37</f>
        <v>#REF!</v>
      </c>
      <c r="N37" s="261"/>
      <c r="O37" s="261"/>
      <c r="P37" s="261"/>
      <c r="Q37" s="276"/>
      <c r="R37" s="263" t="e">
        <f>IF(OR($I37=1,AND($I37=0,$L37=1)),中間シート!R37,"")</f>
        <v>#REF!</v>
      </c>
      <c r="S37" s="291" t="e">
        <f t="shared" si="0"/>
        <v>#REF!</v>
      </c>
      <c r="T37" s="261" t="e">
        <f>IF(OR($I37=1,AND($I37=0,$L37=1)),中間シート!T37,"")</f>
        <v>#REF!</v>
      </c>
      <c r="U37" s="291" t="e">
        <f>IF(OR($I37=1,AND($I37=0,$L37=1)),中間シート!U37,"")</f>
        <v>#REF!</v>
      </c>
      <c r="V37" s="291" t="e">
        <f>IF(OR($I37=1,AND($I37=0,$L37=1)),中間シート!V37,"")</f>
        <v>#REF!</v>
      </c>
      <c r="W37" s="291" t="e">
        <f>IF(OR($I37=1,AND($I37=0,$L37=1)),中間シート!W37,"")</f>
        <v>#REF!</v>
      </c>
      <c r="X37" s="291" t="e">
        <f>IF(OR($I37=1,AND($I37=0,$L37=1)),中間シート!X37,"")</f>
        <v>#REF!</v>
      </c>
      <c r="Y37" s="291" t="e">
        <f>IF(OR($I37=1,AND($I37=0,$L37=1)),中間シート!Y37,"")</f>
        <v>#REF!</v>
      </c>
      <c r="Z37" s="291" t="e">
        <f>IF(OR($I37=1,AND($I37=0,$L37=1)),中間シート!Z37,"")</f>
        <v>#REF!</v>
      </c>
      <c r="AA37" s="291" t="e">
        <f>IF(OR($I37=1,AND($I37=0,$L37=1)),中間シート!AA37,"")</f>
        <v>#REF!</v>
      </c>
      <c r="AB37" s="291" t="e">
        <f>IF(OR($I37=1,AND($I37=0,$L37=1)),中間シート!AB37,"")</f>
        <v>#REF!</v>
      </c>
      <c r="AC37" s="291" t="e">
        <f>IF(OR($I37=1,AND($I37=0,$L37=1)),中間シート!AC37,"")</f>
        <v>#REF!</v>
      </c>
      <c r="AD37" s="291" t="e">
        <f>IF(OR($I37=1,AND($I37=0,$L37=1)),中間シート!AD37,"")</f>
        <v>#REF!</v>
      </c>
      <c r="AE37" s="291" t="e">
        <f>IF(OR($I37=1,AND($I37=0,$L37=1)),中間シート!AE37,"")</f>
        <v>#REF!</v>
      </c>
      <c r="AF37" s="324"/>
      <c r="AG37" s="291" t="e">
        <f>IF(OR($I37=1,AND($I37=0,$L37=1)),中間シート!AG37,"")</f>
        <v>#REF!</v>
      </c>
      <c r="AH37" s="291" t="e">
        <f>IF(OR($I37=1,AND($I37=0,$L37=1)),中間シート!AH37,"")</f>
        <v>#REF!</v>
      </c>
      <c r="AI37" s="291" t="e">
        <f>IF(OR($I37=1,AND($I37=0,$L37=1)),中間シート!AI37,"")</f>
        <v>#REF!</v>
      </c>
      <c r="AJ37" s="291" t="e">
        <f>IF(OR($I37=1,AND($I37=0,$L37=1)),中間シート!AJ37,"")</f>
        <v>#REF!</v>
      </c>
      <c r="AK37" s="291" t="e">
        <f>IF(OR($I37=1,AND($I37=0,$L37=1)),中間シート!AK37,"")</f>
        <v>#REF!</v>
      </c>
      <c r="AL37" s="291" t="e">
        <f>IF($H37=1,中間シート!AL37,"")</f>
        <v>#REF!</v>
      </c>
      <c r="AM37" s="291" t="e">
        <f>IF($H37=1,中間シート!AM37,"")</f>
        <v>#REF!</v>
      </c>
      <c r="AN37" s="291" t="e">
        <f>IF($H37=1,中間シート!AN37,"")</f>
        <v>#REF!</v>
      </c>
      <c r="AO37" s="324"/>
      <c r="AP37" s="324"/>
      <c r="AQ37" s="291" t="e">
        <f>IF(OR($I37=1,AND($I37=0,$L37=1)),中間シート!AQ37,"")</f>
        <v>#REF!</v>
      </c>
      <c r="AR37" s="238"/>
      <c r="AS37" s="238"/>
      <c r="AT37" s="238"/>
      <c r="AU37" s="238" t="e">
        <f t="shared" si="1"/>
        <v>#REF!</v>
      </c>
    </row>
    <row r="38" spans="1:47">
      <c r="A38" s="223">
        <f>中間シート!A38</f>
        <v>33</v>
      </c>
      <c r="B38" s="238">
        <f>中間シート!B38</f>
        <v>9</v>
      </c>
      <c r="C38" s="238" t="e">
        <f>中間シート!C38</f>
        <v>#REF!</v>
      </c>
      <c r="D38" s="238" t="e">
        <f>中間シート!D38</f>
        <v>#REF!</v>
      </c>
      <c r="E38" s="238" t="e">
        <f>中間シート!E38</f>
        <v>#REF!</v>
      </c>
      <c r="F38" s="238" t="e">
        <f>中間シート!F38</f>
        <v>#REF!</v>
      </c>
      <c r="G38" s="238">
        <f>中間シート!G38</f>
        <v>1</v>
      </c>
      <c r="H38" s="238" t="e">
        <f>中間シート!H38</f>
        <v>#REF!</v>
      </c>
      <c r="I38" s="238" t="e">
        <f>中間シート!I38</f>
        <v>#REF!</v>
      </c>
      <c r="J38" s="238" t="e">
        <f>中間シート!J38</f>
        <v>#REF!</v>
      </c>
      <c r="K38" s="238" t="e">
        <f>中間シート!K38</f>
        <v>#REF!</v>
      </c>
      <c r="L38" s="221" t="e">
        <f>中間シート!L38</f>
        <v>#REF!</v>
      </c>
      <c r="M38" s="223" t="e">
        <f>中間シート!M38</f>
        <v>#REF!</v>
      </c>
      <c r="N38" s="261"/>
      <c r="O38" s="261"/>
      <c r="P38" s="261"/>
      <c r="Q38" s="276"/>
      <c r="R38" s="263" t="e">
        <f>IF(OR($I38=1,AND($I38=0,$L38=1)),中間シート!R38,"")</f>
        <v>#REF!</v>
      </c>
      <c r="S38" s="291" t="e">
        <f t="shared" si="0"/>
        <v>#REF!</v>
      </c>
      <c r="T38" s="261" t="e">
        <f>IF(OR($I38=1,AND($I38=0,$L38=1)),中間シート!T38,"")</f>
        <v>#REF!</v>
      </c>
      <c r="U38" s="291" t="e">
        <f>IF(OR($I38=1,AND($I38=0,$L38=1)),中間シート!U38,"")</f>
        <v>#REF!</v>
      </c>
      <c r="V38" s="291" t="e">
        <f>IF(OR($I38=1,AND($I38=0,$L38=1)),中間シート!V38,"")</f>
        <v>#REF!</v>
      </c>
      <c r="W38" s="291" t="e">
        <f>IF(OR($I38=1,AND($I38=0,$L38=1)),中間シート!W38,"")</f>
        <v>#REF!</v>
      </c>
      <c r="X38" s="291" t="e">
        <f>IF(OR($I38=1,AND($I38=0,$L38=1)),中間シート!X38,"")</f>
        <v>#REF!</v>
      </c>
      <c r="Y38" s="291" t="e">
        <f>IF(OR($I38=1,AND($I38=0,$L38=1)),中間シート!Y38,"")</f>
        <v>#REF!</v>
      </c>
      <c r="Z38" s="291" t="e">
        <f>IF(OR($I38=1,AND($I38=0,$L38=1)),中間シート!Z38,"")</f>
        <v>#REF!</v>
      </c>
      <c r="AA38" s="291" t="e">
        <f>IF(OR($I38=1,AND($I38=0,$L38=1)),中間シート!AA38,"")</f>
        <v>#REF!</v>
      </c>
      <c r="AB38" s="291" t="e">
        <f>IF(OR($I38=1,AND($I38=0,$L38=1)),中間シート!AB38,"")</f>
        <v>#REF!</v>
      </c>
      <c r="AC38" s="291" t="e">
        <f>IF(OR($I38=1,AND($I38=0,$L38=1)),中間シート!AC38,"")</f>
        <v>#REF!</v>
      </c>
      <c r="AD38" s="291" t="e">
        <f>IF(OR($I38=1,AND($I38=0,$L38=1)),中間シート!AD38,"")</f>
        <v>#REF!</v>
      </c>
      <c r="AE38" s="291" t="e">
        <f>IF(OR($I38=1,AND($I38=0,$L38=1)),中間シート!AE38,"")</f>
        <v>#REF!</v>
      </c>
      <c r="AF38" s="324"/>
      <c r="AG38" s="291" t="e">
        <f>IF(OR($I38=1,AND($I38=0,$L38=1)),中間シート!AG38,"")</f>
        <v>#REF!</v>
      </c>
      <c r="AH38" s="291" t="e">
        <f>IF(OR($I38=1,AND($I38=0,$L38=1)),中間シート!AH38,"")</f>
        <v>#REF!</v>
      </c>
      <c r="AI38" s="291" t="e">
        <f>IF(OR($I38=1,AND($I38=0,$L38=1)),中間シート!AI38,"")</f>
        <v>#REF!</v>
      </c>
      <c r="AJ38" s="291" t="e">
        <f>IF(OR($I38=1,AND($I38=0,$L38=1)),中間シート!AJ38,"")</f>
        <v>#REF!</v>
      </c>
      <c r="AK38" s="291" t="e">
        <f>IF(OR($I38=1,AND($I38=0,$L38=1)),中間シート!AK38,"")</f>
        <v>#REF!</v>
      </c>
      <c r="AL38" s="291" t="e">
        <f>IF($H38=1,中間シート!AL38,"")</f>
        <v>#REF!</v>
      </c>
      <c r="AM38" s="291" t="e">
        <f>IF($H38=1,中間シート!AM38,"")</f>
        <v>#REF!</v>
      </c>
      <c r="AN38" s="291" t="e">
        <f>IF($H38=1,中間シート!AN38,"")</f>
        <v>#REF!</v>
      </c>
      <c r="AO38" s="324"/>
      <c r="AP38" s="324"/>
      <c r="AQ38" s="291" t="e">
        <f>IF(OR($I38=1,AND($I38=0,$L38=1)),中間シート!AQ38,"")</f>
        <v>#REF!</v>
      </c>
      <c r="AR38" s="238"/>
      <c r="AS38" s="238"/>
      <c r="AT38" s="238"/>
      <c r="AU38" s="238" t="e">
        <f t="shared" si="1"/>
        <v>#REF!</v>
      </c>
    </row>
    <row r="39" spans="1:47">
      <c r="A39" s="223">
        <f>中間シート!A39</f>
        <v>34</v>
      </c>
      <c r="B39" s="238">
        <f>中間シート!B39</f>
        <v>9</v>
      </c>
      <c r="C39" s="238" t="e">
        <f>中間シート!C39</f>
        <v>#REF!</v>
      </c>
      <c r="D39" s="238" t="e">
        <f>中間シート!D39</f>
        <v>#REF!</v>
      </c>
      <c r="E39" s="238" t="e">
        <f>中間シート!E39</f>
        <v>#REF!</v>
      </c>
      <c r="F39" s="238" t="e">
        <f>中間シート!F39</f>
        <v>#REF!</v>
      </c>
      <c r="G39" s="238">
        <f>中間シート!G39</f>
        <v>2</v>
      </c>
      <c r="H39" s="238" t="e">
        <f>中間シート!H39</f>
        <v>#REF!</v>
      </c>
      <c r="I39" s="238" t="e">
        <f>中間シート!I39</f>
        <v>#REF!</v>
      </c>
      <c r="J39" s="238" t="e">
        <f>中間シート!J39</f>
        <v>#REF!</v>
      </c>
      <c r="K39" s="238" t="e">
        <f>中間シート!K39</f>
        <v>#REF!</v>
      </c>
      <c r="L39" s="221" t="e">
        <f>中間シート!L39</f>
        <v>#REF!</v>
      </c>
      <c r="M39" s="223" t="e">
        <f>中間シート!M39</f>
        <v>#REF!</v>
      </c>
      <c r="N39" s="261"/>
      <c r="O39" s="261"/>
      <c r="P39" s="261"/>
      <c r="Q39" s="276"/>
      <c r="R39" s="263" t="e">
        <f>IF(OR($I39=1,AND($I39=0,$L39=1)),中間シート!R39,"")</f>
        <v>#REF!</v>
      </c>
      <c r="S39" s="291" t="e">
        <f t="shared" si="0"/>
        <v>#REF!</v>
      </c>
      <c r="T39" s="261" t="e">
        <f>IF(OR($I39=1,AND($I39=0,$L39=1)),中間シート!T39,"")</f>
        <v>#REF!</v>
      </c>
      <c r="U39" s="291" t="e">
        <f>IF(OR($I39=1,AND($I39=0,$L39=1)),中間シート!U39,"")</f>
        <v>#REF!</v>
      </c>
      <c r="V39" s="291" t="e">
        <f>IF(OR($I39=1,AND($I39=0,$L39=1)),中間シート!V39,"")</f>
        <v>#REF!</v>
      </c>
      <c r="W39" s="291" t="e">
        <f>IF(OR($I39=1,AND($I39=0,$L39=1)),中間シート!W39,"")</f>
        <v>#REF!</v>
      </c>
      <c r="X39" s="291" t="e">
        <f>IF(OR($I39=1,AND($I39=0,$L39=1)),中間シート!X39,"")</f>
        <v>#REF!</v>
      </c>
      <c r="Y39" s="291" t="e">
        <f>IF(OR($I39=1,AND($I39=0,$L39=1)),中間シート!Y39,"")</f>
        <v>#REF!</v>
      </c>
      <c r="Z39" s="291" t="e">
        <f>IF(OR($I39=1,AND($I39=0,$L39=1)),中間シート!Z39,"")</f>
        <v>#REF!</v>
      </c>
      <c r="AA39" s="291" t="e">
        <f>IF(OR($I39=1,AND($I39=0,$L39=1)),中間シート!AA39,"")</f>
        <v>#REF!</v>
      </c>
      <c r="AB39" s="291" t="e">
        <f>IF(OR($I39=1,AND($I39=0,$L39=1)),中間シート!AB39,"")</f>
        <v>#REF!</v>
      </c>
      <c r="AC39" s="291" t="e">
        <f>IF(OR($I39=1,AND($I39=0,$L39=1)),中間シート!AC39,"")</f>
        <v>#REF!</v>
      </c>
      <c r="AD39" s="291" t="e">
        <f>IF(OR($I39=1,AND($I39=0,$L39=1)),中間シート!AD39,"")</f>
        <v>#REF!</v>
      </c>
      <c r="AE39" s="291" t="e">
        <f>IF(OR($I39=1,AND($I39=0,$L39=1)),中間シート!AE39,"")</f>
        <v>#REF!</v>
      </c>
      <c r="AF39" s="324"/>
      <c r="AG39" s="291" t="e">
        <f>IF(OR($I39=1,AND($I39=0,$L39=1)),中間シート!AG39,"")</f>
        <v>#REF!</v>
      </c>
      <c r="AH39" s="291" t="e">
        <f>IF(OR($I39=1,AND($I39=0,$L39=1)),中間シート!AH39,"")</f>
        <v>#REF!</v>
      </c>
      <c r="AI39" s="291" t="e">
        <f>IF(OR($I39=1,AND($I39=0,$L39=1)),中間シート!AI39,"")</f>
        <v>#REF!</v>
      </c>
      <c r="AJ39" s="291" t="e">
        <f>IF(OR($I39=1,AND($I39=0,$L39=1)),中間シート!AJ39,"")</f>
        <v>#REF!</v>
      </c>
      <c r="AK39" s="291" t="e">
        <f>IF(OR($I39=1,AND($I39=0,$L39=1)),中間シート!AK39,"")</f>
        <v>#REF!</v>
      </c>
      <c r="AL39" s="291" t="e">
        <f>IF($H39=1,中間シート!AL39,"")</f>
        <v>#REF!</v>
      </c>
      <c r="AM39" s="291" t="e">
        <f>IF($H39=1,中間シート!AM39,"")</f>
        <v>#REF!</v>
      </c>
      <c r="AN39" s="291" t="e">
        <f>IF($H39=1,中間シート!AN39,"")</f>
        <v>#REF!</v>
      </c>
      <c r="AO39" s="324"/>
      <c r="AP39" s="324"/>
      <c r="AQ39" s="291" t="e">
        <f>IF(OR($I39=1,AND($I39=0,$L39=1)),中間シート!AQ39,"")</f>
        <v>#REF!</v>
      </c>
      <c r="AR39" s="238"/>
      <c r="AS39" s="238"/>
      <c r="AT39" s="238"/>
      <c r="AU39" s="238" t="e">
        <f t="shared" si="1"/>
        <v>#REF!</v>
      </c>
    </row>
    <row r="40" spans="1:47">
      <c r="A40" s="223">
        <f>中間シート!A40</f>
        <v>35</v>
      </c>
      <c r="B40" s="238">
        <f>中間シート!B40</f>
        <v>9</v>
      </c>
      <c r="C40" s="238" t="e">
        <f>中間シート!C40</f>
        <v>#REF!</v>
      </c>
      <c r="D40" s="238" t="e">
        <f>中間シート!D40</f>
        <v>#REF!</v>
      </c>
      <c r="E40" s="238" t="e">
        <f>中間シート!E40</f>
        <v>#REF!</v>
      </c>
      <c r="F40" s="238" t="e">
        <f>中間シート!F40</f>
        <v>#REF!</v>
      </c>
      <c r="G40" s="238">
        <f>中間シート!G40</f>
        <v>3</v>
      </c>
      <c r="H40" s="238" t="e">
        <f>中間シート!H40</f>
        <v>#REF!</v>
      </c>
      <c r="I40" s="238" t="e">
        <f>中間シート!I40</f>
        <v>#REF!</v>
      </c>
      <c r="J40" s="238" t="e">
        <f>中間シート!J40</f>
        <v>#REF!</v>
      </c>
      <c r="K40" s="238" t="e">
        <f>中間シート!K40</f>
        <v>#REF!</v>
      </c>
      <c r="L40" s="221" t="e">
        <f>中間シート!L40</f>
        <v>#REF!</v>
      </c>
      <c r="M40" s="223" t="e">
        <f>中間シート!M40</f>
        <v>#REF!</v>
      </c>
      <c r="N40" s="261"/>
      <c r="O40" s="261"/>
      <c r="P40" s="261"/>
      <c r="Q40" s="276"/>
      <c r="R40" s="263" t="e">
        <f>IF(OR($I40=1,AND($I40=0,$L40=1)),中間シート!R40,"")</f>
        <v>#REF!</v>
      </c>
      <c r="S40" s="291" t="e">
        <f t="shared" si="0"/>
        <v>#REF!</v>
      </c>
      <c r="T40" s="261" t="e">
        <f>IF(OR($I40=1,AND($I40=0,$L40=1)),中間シート!T40,"")</f>
        <v>#REF!</v>
      </c>
      <c r="U40" s="291" t="e">
        <f>IF(OR($I40=1,AND($I40=0,$L40=1)),中間シート!U40,"")</f>
        <v>#REF!</v>
      </c>
      <c r="V40" s="291" t="e">
        <f>IF(OR($I40=1,AND($I40=0,$L40=1)),中間シート!V40,"")</f>
        <v>#REF!</v>
      </c>
      <c r="W40" s="291" t="e">
        <f>IF(OR($I40=1,AND($I40=0,$L40=1)),中間シート!W40,"")</f>
        <v>#REF!</v>
      </c>
      <c r="X40" s="291" t="e">
        <f>IF(OR($I40=1,AND($I40=0,$L40=1)),中間シート!X40,"")</f>
        <v>#REF!</v>
      </c>
      <c r="Y40" s="291" t="e">
        <f>IF(OR($I40=1,AND($I40=0,$L40=1)),中間シート!Y40,"")</f>
        <v>#REF!</v>
      </c>
      <c r="Z40" s="291" t="e">
        <f>IF(OR($I40=1,AND($I40=0,$L40=1)),中間シート!Z40,"")</f>
        <v>#REF!</v>
      </c>
      <c r="AA40" s="291" t="e">
        <f>IF(OR($I40=1,AND($I40=0,$L40=1)),中間シート!AA40,"")</f>
        <v>#REF!</v>
      </c>
      <c r="AB40" s="291" t="e">
        <f>IF(OR($I40=1,AND($I40=0,$L40=1)),中間シート!AB40,"")</f>
        <v>#REF!</v>
      </c>
      <c r="AC40" s="291" t="e">
        <f>IF(OR($I40=1,AND($I40=0,$L40=1)),中間シート!AC40,"")</f>
        <v>#REF!</v>
      </c>
      <c r="AD40" s="291" t="e">
        <f>IF(OR($I40=1,AND($I40=0,$L40=1)),中間シート!AD40,"")</f>
        <v>#REF!</v>
      </c>
      <c r="AE40" s="291" t="e">
        <f>IF(OR($I40=1,AND($I40=0,$L40=1)),中間シート!AE40,"")</f>
        <v>#REF!</v>
      </c>
      <c r="AF40" s="324"/>
      <c r="AG40" s="291" t="e">
        <f>IF(OR($I40=1,AND($I40=0,$L40=1)),中間シート!AG40,"")</f>
        <v>#REF!</v>
      </c>
      <c r="AH40" s="291" t="e">
        <f>IF(OR($I40=1,AND($I40=0,$L40=1)),中間シート!AH40,"")</f>
        <v>#REF!</v>
      </c>
      <c r="AI40" s="291" t="e">
        <f>IF(OR($I40=1,AND($I40=0,$L40=1)),中間シート!AI40,"")</f>
        <v>#REF!</v>
      </c>
      <c r="AJ40" s="291" t="e">
        <f>IF(OR($I40=1,AND($I40=0,$L40=1)),中間シート!AJ40,"")</f>
        <v>#REF!</v>
      </c>
      <c r="AK40" s="291" t="e">
        <f>IF(OR($I40=1,AND($I40=0,$L40=1)),中間シート!AK40,"")</f>
        <v>#REF!</v>
      </c>
      <c r="AL40" s="291" t="e">
        <f>IF($H40=1,中間シート!AL40,"")</f>
        <v>#REF!</v>
      </c>
      <c r="AM40" s="291" t="e">
        <f>IF($H40=1,中間シート!AM40,"")</f>
        <v>#REF!</v>
      </c>
      <c r="AN40" s="291" t="e">
        <f>IF($H40=1,中間シート!AN40,"")</f>
        <v>#REF!</v>
      </c>
      <c r="AO40" s="324"/>
      <c r="AP40" s="324"/>
      <c r="AQ40" s="291" t="e">
        <f>IF(OR($I40=1,AND($I40=0,$L40=1)),中間シート!AQ40,"")</f>
        <v>#REF!</v>
      </c>
      <c r="AR40" s="238"/>
      <c r="AS40" s="238"/>
      <c r="AT40" s="238"/>
      <c r="AU40" s="238" t="e">
        <f t="shared" si="1"/>
        <v>#REF!</v>
      </c>
    </row>
    <row r="41" spans="1:47">
      <c r="A41" s="223">
        <f>中間シート!A41</f>
        <v>36</v>
      </c>
      <c r="B41" s="238">
        <f>中間シート!B41</f>
        <v>9</v>
      </c>
      <c r="C41" s="238" t="e">
        <f>中間シート!C41</f>
        <v>#REF!</v>
      </c>
      <c r="D41" s="238" t="e">
        <f>中間シート!D41</f>
        <v>#REF!</v>
      </c>
      <c r="E41" s="238" t="e">
        <f>中間シート!E41</f>
        <v>#REF!</v>
      </c>
      <c r="F41" s="238" t="e">
        <f>中間シート!F41</f>
        <v>#REF!</v>
      </c>
      <c r="G41" s="238">
        <f>中間シート!G41</f>
        <v>4</v>
      </c>
      <c r="H41" s="238" t="e">
        <f>中間シート!H41</f>
        <v>#REF!</v>
      </c>
      <c r="I41" s="238" t="e">
        <f>中間シート!I41</f>
        <v>#REF!</v>
      </c>
      <c r="J41" s="238" t="e">
        <f>中間シート!J41</f>
        <v>#REF!</v>
      </c>
      <c r="K41" s="238" t="e">
        <f>中間シート!K41</f>
        <v>#REF!</v>
      </c>
      <c r="L41" s="221" t="e">
        <f>中間シート!L41</f>
        <v>#REF!</v>
      </c>
      <c r="M41" s="223" t="e">
        <f>中間シート!M41</f>
        <v>#REF!</v>
      </c>
      <c r="N41" s="261"/>
      <c r="O41" s="261"/>
      <c r="P41" s="261"/>
      <c r="Q41" s="276"/>
      <c r="R41" s="263" t="e">
        <f>IF(OR($I41=1,AND($I41=0,$L41=1)),中間シート!R41,"")</f>
        <v>#REF!</v>
      </c>
      <c r="S41" s="291" t="e">
        <f t="shared" si="0"/>
        <v>#REF!</v>
      </c>
      <c r="T41" s="261" t="e">
        <f>IF(OR($I41=1,AND($I41=0,$L41=1)),中間シート!T41,"")</f>
        <v>#REF!</v>
      </c>
      <c r="U41" s="291" t="e">
        <f>IF(OR($I41=1,AND($I41=0,$L41=1)),中間シート!U41,"")</f>
        <v>#REF!</v>
      </c>
      <c r="V41" s="291" t="e">
        <f>IF(OR($I41=1,AND($I41=0,$L41=1)),中間シート!V41,"")</f>
        <v>#REF!</v>
      </c>
      <c r="W41" s="291" t="e">
        <f>IF(OR($I41=1,AND($I41=0,$L41=1)),中間シート!W41,"")</f>
        <v>#REF!</v>
      </c>
      <c r="X41" s="291" t="e">
        <f>IF(OR($I41=1,AND($I41=0,$L41=1)),中間シート!X41,"")</f>
        <v>#REF!</v>
      </c>
      <c r="Y41" s="291" t="e">
        <f>IF(OR($I41=1,AND($I41=0,$L41=1)),中間シート!Y41,"")</f>
        <v>#REF!</v>
      </c>
      <c r="Z41" s="291" t="e">
        <f>IF(OR($I41=1,AND($I41=0,$L41=1)),中間シート!Z41,"")</f>
        <v>#REF!</v>
      </c>
      <c r="AA41" s="291" t="e">
        <f>IF(OR($I41=1,AND($I41=0,$L41=1)),中間シート!AA41,"")</f>
        <v>#REF!</v>
      </c>
      <c r="AB41" s="291" t="e">
        <f>IF(OR($I41=1,AND($I41=0,$L41=1)),中間シート!AB41,"")</f>
        <v>#REF!</v>
      </c>
      <c r="AC41" s="291" t="e">
        <f>IF(OR($I41=1,AND($I41=0,$L41=1)),中間シート!AC41,"")</f>
        <v>#REF!</v>
      </c>
      <c r="AD41" s="291" t="e">
        <f>IF(OR($I41=1,AND($I41=0,$L41=1)),中間シート!AD41,"")</f>
        <v>#REF!</v>
      </c>
      <c r="AE41" s="291" t="e">
        <f>IF(OR($I41=1,AND($I41=0,$L41=1)),中間シート!AE41,"")</f>
        <v>#REF!</v>
      </c>
      <c r="AF41" s="324"/>
      <c r="AG41" s="291" t="e">
        <f>IF(OR($I41=1,AND($I41=0,$L41=1)),中間シート!AG41,"")</f>
        <v>#REF!</v>
      </c>
      <c r="AH41" s="291" t="e">
        <f>IF(OR($I41=1,AND($I41=0,$L41=1)),中間シート!AH41,"")</f>
        <v>#REF!</v>
      </c>
      <c r="AI41" s="291" t="e">
        <f>IF(OR($I41=1,AND($I41=0,$L41=1)),中間シート!AI41,"")</f>
        <v>#REF!</v>
      </c>
      <c r="AJ41" s="291" t="e">
        <f>IF(OR($I41=1,AND($I41=0,$L41=1)),中間シート!AJ41,"")</f>
        <v>#REF!</v>
      </c>
      <c r="AK41" s="291" t="e">
        <f>IF(OR($I41=1,AND($I41=0,$L41=1)),中間シート!AK41,"")</f>
        <v>#REF!</v>
      </c>
      <c r="AL41" s="291" t="e">
        <f>IF($H41=1,中間シート!AL41,"")</f>
        <v>#REF!</v>
      </c>
      <c r="AM41" s="291" t="e">
        <f>IF($H41=1,中間シート!AM41,"")</f>
        <v>#REF!</v>
      </c>
      <c r="AN41" s="291" t="e">
        <f>IF($H41=1,中間シート!AN41,"")</f>
        <v>#REF!</v>
      </c>
      <c r="AO41" s="324"/>
      <c r="AP41" s="324"/>
      <c r="AQ41" s="291" t="e">
        <f>IF(OR($I41=1,AND($I41=0,$L41=1)),中間シート!AQ41,"")</f>
        <v>#REF!</v>
      </c>
      <c r="AR41" s="238"/>
      <c r="AS41" s="238"/>
      <c r="AT41" s="238"/>
      <c r="AU41" s="238" t="e">
        <f t="shared" si="1"/>
        <v>#REF!</v>
      </c>
    </row>
    <row r="42" spans="1:47">
      <c r="A42" s="223">
        <f>中間シート!A42</f>
        <v>37</v>
      </c>
      <c r="B42" s="238">
        <f>中間シート!B42</f>
        <v>10</v>
      </c>
      <c r="C42" s="238" t="e">
        <f>中間シート!C42</f>
        <v>#REF!</v>
      </c>
      <c r="D42" s="238" t="e">
        <f>中間シート!D42</f>
        <v>#REF!</v>
      </c>
      <c r="E42" s="238" t="e">
        <f>中間シート!E42</f>
        <v>#REF!</v>
      </c>
      <c r="F42" s="238" t="e">
        <f>中間シート!F42</f>
        <v>#REF!</v>
      </c>
      <c r="G42" s="238">
        <f>中間シート!G42</f>
        <v>1</v>
      </c>
      <c r="H42" s="238" t="e">
        <f>中間シート!H42</f>
        <v>#REF!</v>
      </c>
      <c r="I42" s="238" t="e">
        <f>中間シート!I42</f>
        <v>#REF!</v>
      </c>
      <c r="J42" s="238" t="e">
        <f>中間シート!J42</f>
        <v>#REF!</v>
      </c>
      <c r="K42" s="238" t="e">
        <f>中間シート!K42</f>
        <v>#REF!</v>
      </c>
      <c r="L42" s="221" t="e">
        <f>中間シート!L42</f>
        <v>#REF!</v>
      </c>
      <c r="M42" s="223" t="e">
        <f>中間シート!M42</f>
        <v>#REF!</v>
      </c>
      <c r="N42" s="261"/>
      <c r="O42" s="261"/>
      <c r="P42" s="261"/>
      <c r="Q42" s="276"/>
      <c r="R42" s="263" t="e">
        <f>IF(OR($I42=1,AND($I42=0,$L42=1)),中間シート!R42,"")</f>
        <v>#REF!</v>
      </c>
      <c r="S42" s="291" t="e">
        <f t="shared" si="0"/>
        <v>#REF!</v>
      </c>
      <c r="T42" s="261" t="e">
        <f>IF(OR($I42=1,AND($I42=0,$L42=1)),中間シート!T42,"")</f>
        <v>#REF!</v>
      </c>
      <c r="U42" s="291" t="e">
        <f>IF(OR($I42=1,AND($I42=0,$L42=1)),中間シート!U42,"")</f>
        <v>#REF!</v>
      </c>
      <c r="V42" s="291" t="e">
        <f>IF(OR($I42=1,AND($I42=0,$L42=1)),中間シート!V42,"")</f>
        <v>#REF!</v>
      </c>
      <c r="W42" s="291" t="e">
        <f>IF(OR($I42=1,AND($I42=0,$L42=1)),中間シート!W42,"")</f>
        <v>#REF!</v>
      </c>
      <c r="X42" s="291" t="e">
        <f>IF(OR($I42=1,AND($I42=0,$L42=1)),中間シート!X42,"")</f>
        <v>#REF!</v>
      </c>
      <c r="Y42" s="291" t="e">
        <f>IF(OR($I42=1,AND($I42=0,$L42=1)),中間シート!Y42,"")</f>
        <v>#REF!</v>
      </c>
      <c r="Z42" s="291" t="e">
        <f>IF(OR($I42=1,AND($I42=0,$L42=1)),中間シート!Z42,"")</f>
        <v>#REF!</v>
      </c>
      <c r="AA42" s="291" t="e">
        <f>IF(OR($I42=1,AND($I42=0,$L42=1)),中間シート!AA42,"")</f>
        <v>#REF!</v>
      </c>
      <c r="AB42" s="291" t="e">
        <f>IF(OR($I42=1,AND($I42=0,$L42=1)),中間シート!AB42,"")</f>
        <v>#REF!</v>
      </c>
      <c r="AC42" s="291" t="e">
        <f>IF(OR($I42=1,AND($I42=0,$L42=1)),中間シート!AC42,"")</f>
        <v>#REF!</v>
      </c>
      <c r="AD42" s="291" t="e">
        <f>IF(OR($I42=1,AND($I42=0,$L42=1)),中間シート!AD42,"")</f>
        <v>#REF!</v>
      </c>
      <c r="AE42" s="291" t="e">
        <f>IF(OR($I42=1,AND($I42=0,$L42=1)),中間シート!AE42,"")</f>
        <v>#REF!</v>
      </c>
      <c r="AF42" s="324"/>
      <c r="AG42" s="291" t="e">
        <f>IF(OR($I42=1,AND($I42=0,$L42=1)),中間シート!AG42,"")</f>
        <v>#REF!</v>
      </c>
      <c r="AH42" s="291" t="e">
        <f>IF(OR($I42=1,AND($I42=0,$L42=1)),中間シート!AH42,"")</f>
        <v>#REF!</v>
      </c>
      <c r="AI42" s="291" t="e">
        <f>IF(OR($I42=1,AND($I42=0,$L42=1)),中間シート!AI42,"")</f>
        <v>#REF!</v>
      </c>
      <c r="AJ42" s="291" t="e">
        <f>IF(OR($I42=1,AND($I42=0,$L42=1)),中間シート!AJ42,"")</f>
        <v>#REF!</v>
      </c>
      <c r="AK42" s="291" t="e">
        <f>IF(OR($I42=1,AND($I42=0,$L42=1)),中間シート!AK42,"")</f>
        <v>#REF!</v>
      </c>
      <c r="AL42" s="291" t="e">
        <f>IF($H42=1,中間シート!AL42,"")</f>
        <v>#REF!</v>
      </c>
      <c r="AM42" s="291" t="e">
        <f>IF($H42=1,中間シート!AM42,"")</f>
        <v>#REF!</v>
      </c>
      <c r="AN42" s="291" t="e">
        <f>IF($H42=1,中間シート!AN42,"")</f>
        <v>#REF!</v>
      </c>
      <c r="AO42" s="324"/>
      <c r="AP42" s="324"/>
      <c r="AQ42" s="291" t="e">
        <f>IF(OR($I42=1,AND($I42=0,$L42=1)),中間シート!AQ42,"")</f>
        <v>#REF!</v>
      </c>
      <c r="AR42" s="238"/>
      <c r="AS42" s="238"/>
      <c r="AT42" s="238"/>
      <c r="AU42" s="238"/>
    </row>
    <row r="43" spans="1:47">
      <c r="A43" s="223">
        <f>中間シート!A43</f>
        <v>38</v>
      </c>
      <c r="B43" s="238">
        <f>中間シート!B43</f>
        <v>10</v>
      </c>
      <c r="C43" s="238" t="e">
        <f>中間シート!C43</f>
        <v>#REF!</v>
      </c>
      <c r="D43" s="238" t="e">
        <f>中間シート!D43</f>
        <v>#REF!</v>
      </c>
      <c r="E43" s="238" t="e">
        <f>中間シート!E43</f>
        <v>#REF!</v>
      </c>
      <c r="F43" s="238" t="e">
        <f>中間シート!F43</f>
        <v>#REF!</v>
      </c>
      <c r="G43" s="238">
        <f>中間シート!G43</f>
        <v>2</v>
      </c>
      <c r="H43" s="238" t="e">
        <f>中間シート!H43</f>
        <v>#REF!</v>
      </c>
      <c r="I43" s="238" t="e">
        <f>中間シート!I43</f>
        <v>#REF!</v>
      </c>
      <c r="J43" s="238" t="e">
        <f>中間シート!J43</f>
        <v>#REF!</v>
      </c>
      <c r="K43" s="238" t="e">
        <f>中間シート!K43</f>
        <v>#REF!</v>
      </c>
      <c r="L43" s="221" t="e">
        <f>中間シート!L43</f>
        <v>#REF!</v>
      </c>
      <c r="M43" s="223" t="e">
        <f>中間シート!M43</f>
        <v>#REF!</v>
      </c>
      <c r="N43" s="261"/>
      <c r="O43" s="261"/>
      <c r="P43" s="261"/>
      <c r="Q43" s="276"/>
      <c r="R43" s="263" t="e">
        <f>IF(OR($I43=1,AND($I43=0,$L43=1)),中間シート!R43,"")</f>
        <v>#REF!</v>
      </c>
      <c r="S43" s="291" t="e">
        <f t="shared" si="0"/>
        <v>#REF!</v>
      </c>
      <c r="T43" s="261" t="e">
        <f>IF(OR($I43=1,AND($I43=0,$L43=1)),中間シート!T43,"")</f>
        <v>#REF!</v>
      </c>
      <c r="U43" s="291" t="e">
        <f>IF(OR($I43=1,AND($I43=0,$L43=1)),中間シート!U43,"")</f>
        <v>#REF!</v>
      </c>
      <c r="V43" s="291" t="e">
        <f>IF(OR($I43=1,AND($I43=0,$L43=1)),中間シート!V43,"")</f>
        <v>#REF!</v>
      </c>
      <c r="W43" s="291" t="e">
        <f>IF(OR($I43=1,AND($I43=0,$L43=1)),中間シート!W43,"")</f>
        <v>#REF!</v>
      </c>
      <c r="X43" s="291" t="e">
        <f>IF(OR($I43=1,AND($I43=0,$L43=1)),中間シート!X43,"")</f>
        <v>#REF!</v>
      </c>
      <c r="Y43" s="291" t="e">
        <f>IF(OR($I43=1,AND($I43=0,$L43=1)),中間シート!Y43,"")</f>
        <v>#REF!</v>
      </c>
      <c r="Z43" s="291" t="e">
        <f>IF(OR($I43=1,AND($I43=0,$L43=1)),中間シート!Z43,"")</f>
        <v>#REF!</v>
      </c>
      <c r="AA43" s="291" t="e">
        <f>IF(OR($I43=1,AND($I43=0,$L43=1)),中間シート!AA43,"")</f>
        <v>#REF!</v>
      </c>
      <c r="AB43" s="291" t="e">
        <f>IF(OR($I43=1,AND($I43=0,$L43=1)),中間シート!AB43,"")</f>
        <v>#REF!</v>
      </c>
      <c r="AC43" s="291" t="e">
        <f>IF(OR($I43=1,AND($I43=0,$L43=1)),中間シート!AC43,"")</f>
        <v>#REF!</v>
      </c>
      <c r="AD43" s="291" t="e">
        <f>IF(OR($I43=1,AND($I43=0,$L43=1)),中間シート!AD43,"")</f>
        <v>#REF!</v>
      </c>
      <c r="AE43" s="291" t="e">
        <f>IF(OR($I43=1,AND($I43=0,$L43=1)),中間シート!AE43,"")</f>
        <v>#REF!</v>
      </c>
      <c r="AF43" s="324"/>
      <c r="AG43" s="291" t="e">
        <f>IF(OR($I43=1,AND($I43=0,$L43=1)),中間シート!AG43,"")</f>
        <v>#REF!</v>
      </c>
      <c r="AH43" s="291" t="e">
        <f>IF(OR($I43=1,AND($I43=0,$L43=1)),中間シート!AH43,"")</f>
        <v>#REF!</v>
      </c>
      <c r="AI43" s="291" t="e">
        <f>IF(OR($I43=1,AND($I43=0,$L43=1)),中間シート!AI43,"")</f>
        <v>#REF!</v>
      </c>
      <c r="AJ43" s="291" t="e">
        <f>IF(OR($I43=1,AND($I43=0,$L43=1)),中間シート!AJ43,"")</f>
        <v>#REF!</v>
      </c>
      <c r="AK43" s="291" t="e">
        <f>IF(OR($I43=1,AND($I43=0,$L43=1)),中間シート!AK43,"")</f>
        <v>#REF!</v>
      </c>
      <c r="AL43" s="291" t="e">
        <f>IF($H43=1,中間シート!AL43,"")</f>
        <v>#REF!</v>
      </c>
      <c r="AM43" s="291" t="e">
        <f>IF($H43=1,中間シート!AM43,"")</f>
        <v>#REF!</v>
      </c>
      <c r="AN43" s="291" t="e">
        <f>IF($H43=1,中間シート!AN43,"")</f>
        <v>#REF!</v>
      </c>
      <c r="AO43" s="324"/>
      <c r="AP43" s="324"/>
      <c r="AQ43" s="291" t="e">
        <f>IF(OR($I43=1,AND($I43=0,$L43=1)),中間シート!AQ43,"")</f>
        <v>#REF!</v>
      </c>
      <c r="AR43" s="238"/>
      <c r="AS43" s="238"/>
      <c r="AT43" s="238"/>
      <c r="AU43" s="238"/>
    </row>
    <row r="44" spans="1:47">
      <c r="A44" s="223">
        <f>中間シート!A44</f>
        <v>39</v>
      </c>
      <c r="B44" s="238">
        <f>中間シート!B44</f>
        <v>10</v>
      </c>
      <c r="C44" s="238" t="e">
        <f>中間シート!C44</f>
        <v>#REF!</v>
      </c>
      <c r="D44" s="238" t="e">
        <f>中間シート!D44</f>
        <v>#REF!</v>
      </c>
      <c r="E44" s="238" t="e">
        <f>中間シート!E44</f>
        <v>#REF!</v>
      </c>
      <c r="F44" s="238" t="e">
        <f>中間シート!F44</f>
        <v>#REF!</v>
      </c>
      <c r="G44" s="238">
        <f>中間シート!G44</f>
        <v>3</v>
      </c>
      <c r="H44" s="238" t="e">
        <f>中間シート!H44</f>
        <v>#REF!</v>
      </c>
      <c r="I44" s="238" t="e">
        <f>中間シート!I44</f>
        <v>#REF!</v>
      </c>
      <c r="J44" s="238" t="e">
        <f>中間シート!J44</f>
        <v>#REF!</v>
      </c>
      <c r="K44" s="238" t="e">
        <f>中間シート!K44</f>
        <v>#REF!</v>
      </c>
      <c r="L44" s="221" t="e">
        <f>中間シート!L44</f>
        <v>#REF!</v>
      </c>
      <c r="M44" s="223" t="e">
        <f>中間シート!M44</f>
        <v>#REF!</v>
      </c>
      <c r="N44" s="261"/>
      <c r="O44" s="261"/>
      <c r="P44" s="261"/>
      <c r="Q44" s="276"/>
      <c r="R44" s="263" t="e">
        <f>IF(OR($I44=1,AND($I44=0,$L44=1)),中間シート!R44,"")</f>
        <v>#REF!</v>
      </c>
      <c r="S44" s="291" t="e">
        <f t="shared" si="0"/>
        <v>#REF!</v>
      </c>
      <c r="T44" s="261" t="e">
        <f>IF(OR($I44=1,AND($I44=0,$L44=1)),中間シート!T44,"")</f>
        <v>#REF!</v>
      </c>
      <c r="U44" s="291" t="e">
        <f>IF(OR($I44=1,AND($I44=0,$L44=1)),中間シート!U44,"")</f>
        <v>#REF!</v>
      </c>
      <c r="V44" s="291" t="e">
        <f>IF(OR($I44=1,AND($I44=0,$L44=1)),中間シート!V44,"")</f>
        <v>#REF!</v>
      </c>
      <c r="W44" s="291" t="e">
        <f>IF(OR($I44=1,AND($I44=0,$L44=1)),中間シート!W44,"")</f>
        <v>#REF!</v>
      </c>
      <c r="X44" s="291" t="e">
        <f>IF(OR($I44=1,AND($I44=0,$L44=1)),中間シート!X44,"")</f>
        <v>#REF!</v>
      </c>
      <c r="Y44" s="291" t="e">
        <f>IF(OR($I44=1,AND($I44=0,$L44=1)),中間シート!Y44,"")</f>
        <v>#REF!</v>
      </c>
      <c r="Z44" s="291" t="e">
        <f>IF(OR($I44=1,AND($I44=0,$L44=1)),中間シート!Z44,"")</f>
        <v>#REF!</v>
      </c>
      <c r="AA44" s="291" t="e">
        <f>IF(OR($I44=1,AND($I44=0,$L44=1)),中間シート!AA44,"")</f>
        <v>#REF!</v>
      </c>
      <c r="AB44" s="291" t="e">
        <f>IF(OR($I44=1,AND($I44=0,$L44=1)),中間シート!AB44,"")</f>
        <v>#REF!</v>
      </c>
      <c r="AC44" s="291" t="e">
        <f>IF(OR($I44=1,AND($I44=0,$L44=1)),中間シート!AC44,"")</f>
        <v>#REF!</v>
      </c>
      <c r="AD44" s="291" t="e">
        <f>IF(OR($I44=1,AND($I44=0,$L44=1)),中間シート!AD44,"")</f>
        <v>#REF!</v>
      </c>
      <c r="AE44" s="291" t="e">
        <f>IF(OR($I44=1,AND($I44=0,$L44=1)),中間シート!AE44,"")</f>
        <v>#REF!</v>
      </c>
      <c r="AF44" s="324"/>
      <c r="AG44" s="291" t="e">
        <f>IF(OR($I44=1,AND($I44=0,$L44=1)),中間シート!AG44,"")</f>
        <v>#REF!</v>
      </c>
      <c r="AH44" s="291" t="e">
        <f>IF(OR($I44=1,AND($I44=0,$L44=1)),中間シート!AH44,"")</f>
        <v>#REF!</v>
      </c>
      <c r="AI44" s="291" t="e">
        <f>IF(OR($I44=1,AND($I44=0,$L44=1)),中間シート!AI44,"")</f>
        <v>#REF!</v>
      </c>
      <c r="AJ44" s="291" t="e">
        <f>IF(OR($I44=1,AND($I44=0,$L44=1)),中間シート!AJ44,"")</f>
        <v>#REF!</v>
      </c>
      <c r="AK44" s="291" t="e">
        <f>IF(OR($I44=1,AND($I44=0,$L44=1)),中間シート!AK44,"")</f>
        <v>#REF!</v>
      </c>
      <c r="AL44" s="291" t="e">
        <f>IF($H44=1,中間シート!AL44,"")</f>
        <v>#REF!</v>
      </c>
      <c r="AM44" s="291" t="e">
        <f>IF($H44=1,中間シート!AM44,"")</f>
        <v>#REF!</v>
      </c>
      <c r="AN44" s="291" t="e">
        <f>IF($H44=1,中間シート!AN44,"")</f>
        <v>#REF!</v>
      </c>
      <c r="AO44" s="324"/>
      <c r="AP44" s="324"/>
      <c r="AQ44" s="291" t="e">
        <f>IF(OR($I44=1,AND($I44=0,$L44=1)),中間シート!AQ44,"")</f>
        <v>#REF!</v>
      </c>
      <c r="AR44" s="238"/>
      <c r="AS44" s="238"/>
      <c r="AT44" s="238"/>
      <c r="AU44" s="238"/>
    </row>
    <row r="45" spans="1:47">
      <c r="A45" s="223">
        <f>中間シート!A45</f>
        <v>40</v>
      </c>
      <c r="B45" s="238">
        <f>中間シート!B45</f>
        <v>10</v>
      </c>
      <c r="C45" s="238" t="e">
        <f>中間シート!C45</f>
        <v>#REF!</v>
      </c>
      <c r="D45" s="238" t="e">
        <f>中間シート!D45</f>
        <v>#REF!</v>
      </c>
      <c r="E45" s="238" t="e">
        <f>中間シート!E45</f>
        <v>#REF!</v>
      </c>
      <c r="F45" s="238" t="e">
        <f>中間シート!F45</f>
        <v>#REF!</v>
      </c>
      <c r="G45" s="238">
        <f>中間シート!G45</f>
        <v>4</v>
      </c>
      <c r="H45" s="238" t="e">
        <f>中間シート!H45</f>
        <v>#REF!</v>
      </c>
      <c r="I45" s="238" t="e">
        <f>中間シート!I45</f>
        <v>#REF!</v>
      </c>
      <c r="J45" s="238" t="e">
        <f>中間シート!J45</f>
        <v>#REF!</v>
      </c>
      <c r="K45" s="238" t="e">
        <f>中間シート!K45</f>
        <v>#REF!</v>
      </c>
      <c r="L45" s="221" t="e">
        <f>中間シート!L45</f>
        <v>#REF!</v>
      </c>
      <c r="M45" s="223" t="e">
        <f>中間シート!M45</f>
        <v>#REF!</v>
      </c>
      <c r="N45" s="261"/>
      <c r="O45" s="261"/>
      <c r="P45" s="261"/>
      <c r="Q45" s="276"/>
      <c r="R45" s="263" t="e">
        <f>IF(OR($I45=1,AND($I45=0,$L45=1)),中間シート!R45,"")</f>
        <v>#REF!</v>
      </c>
      <c r="S45" s="291" t="e">
        <f t="shared" si="0"/>
        <v>#REF!</v>
      </c>
      <c r="T45" s="261" t="e">
        <f>IF(OR($I45=1,AND($I45=0,$L45=1)),中間シート!T45,"")</f>
        <v>#REF!</v>
      </c>
      <c r="U45" s="291" t="e">
        <f>IF(OR($I45=1,AND($I45=0,$L45=1)),中間シート!U45,"")</f>
        <v>#REF!</v>
      </c>
      <c r="V45" s="291" t="e">
        <f>IF(OR($I45=1,AND($I45=0,$L45=1)),中間シート!V45,"")</f>
        <v>#REF!</v>
      </c>
      <c r="W45" s="291" t="e">
        <f>IF(OR($I45=1,AND($I45=0,$L45=1)),中間シート!W45,"")</f>
        <v>#REF!</v>
      </c>
      <c r="X45" s="291" t="e">
        <f>IF(OR($I45=1,AND($I45=0,$L45=1)),中間シート!X45,"")</f>
        <v>#REF!</v>
      </c>
      <c r="Y45" s="291" t="e">
        <f>IF(OR($I45=1,AND($I45=0,$L45=1)),中間シート!Y45,"")</f>
        <v>#REF!</v>
      </c>
      <c r="Z45" s="291" t="e">
        <f>IF(OR($I45=1,AND($I45=0,$L45=1)),中間シート!Z45,"")</f>
        <v>#REF!</v>
      </c>
      <c r="AA45" s="291" t="e">
        <f>IF(OR($I45=1,AND($I45=0,$L45=1)),中間シート!AA45,"")</f>
        <v>#REF!</v>
      </c>
      <c r="AB45" s="291" t="e">
        <f>IF(OR($I45=1,AND($I45=0,$L45=1)),中間シート!AB45,"")</f>
        <v>#REF!</v>
      </c>
      <c r="AC45" s="291" t="e">
        <f>IF(OR($I45=1,AND($I45=0,$L45=1)),中間シート!AC45,"")</f>
        <v>#REF!</v>
      </c>
      <c r="AD45" s="291" t="e">
        <f>IF(OR($I45=1,AND($I45=0,$L45=1)),中間シート!AD45,"")</f>
        <v>#REF!</v>
      </c>
      <c r="AE45" s="291" t="e">
        <f>IF(OR($I45=1,AND($I45=0,$L45=1)),中間シート!AE45,"")</f>
        <v>#REF!</v>
      </c>
      <c r="AF45" s="324"/>
      <c r="AG45" s="291" t="e">
        <f>IF(OR($I45=1,AND($I45=0,$L45=1)),中間シート!AG45,"")</f>
        <v>#REF!</v>
      </c>
      <c r="AH45" s="291" t="e">
        <f>IF(OR($I45=1,AND($I45=0,$L45=1)),中間シート!AH45,"")</f>
        <v>#REF!</v>
      </c>
      <c r="AI45" s="291" t="e">
        <f>IF(OR($I45=1,AND($I45=0,$L45=1)),中間シート!AI45,"")</f>
        <v>#REF!</v>
      </c>
      <c r="AJ45" s="291" t="e">
        <f>IF(OR($I45=1,AND($I45=0,$L45=1)),中間シート!AJ45,"")</f>
        <v>#REF!</v>
      </c>
      <c r="AK45" s="291" t="e">
        <f>IF(OR($I45=1,AND($I45=0,$L45=1)),中間シート!AK45,"")</f>
        <v>#REF!</v>
      </c>
      <c r="AL45" s="291" t="e">
        <f>IF($H45=1,中間シート!AL45,"")</f>
        <v>#REF!</v>
      </c>
      <c r="AM45" s="291" t="e">
        <f>IF($H45=1,中間シート!AM45,"")</f>
        <v>#REF!</v>
      </c>
      <c r="AN45" s="291" t="e">
        <f>IF($H45=1,中間シート!AN45,"")</f>
        <v>#REF!</v>
      </c>
      <c r="AO45" s="324"/>
      <c r="AP45" s="324"/>
      <c r="AQ45" s="291" t="e">
        <f>IF(OR($I45=1,AND($I45=0,$L45=1)),中間シート!AQ45,"")</f>
        <v>#REF!</v>
      </c>
      <c r="AR45" s="238"/>
      <c r="AS45" s="238"/>
      <c r="AT45" s="238"/>
      <c r="AU45" s="238"/>
    </row>
    <row r="46" spans="1:47">
      <c r="A46" s="223">
        <f>中間シート!A46</f>
        <v>41</v>
      </c>
      <c r="B46" s="238">
        <f>中間シート!B46</f>
        <v>11</v>
      </c>
      <c r="C46" s="238" t="e">
        <f>中間シート!C46</f>
        <v>#REF!</v>
      </c>
      <c r="D46" s="238" t="e">
        <f>中間シート!D46</f>
        <v>#REF!</v>
      </c>
      <c r="E46" s="238" t="e">
        <f>中間シート!E46</f>
        <v>#REF!</v>
      </c>
      <c r="F46" s="238" t="e">
        <f>中間シート!F46</f>
        <v>#REF!</v>
      </c>
      <c r="G46" s="238">
        <f>中間シート!G46</f>
        <v>1</v>
      </c>
      <c r="H46" s="238" t="e">
        <f>中間シート!H46</f>
        <v>#REF!</v>
      </c>
      <c r="I46" s="238" t="e">
        <f>中間シート!I46</f>
        <v>#REF!</v>
      </c>
      <c r="J46" s="238" t="e">
        <f>中間シート!J46</f>
        <v>#REF!</v>
      </c>
      <c r="K46" s="238" t="e">
        <f>中間シート!K46</f>
        <v>#REF!</v>
      </c>
      <c r="L46" s="221" t="e">
        <f>中間シート!L46</f>
        <v>#REF!</v>
      </c>
      <c r="M46" s="223" t="e">
        <f>中間シート!M46</f>
        <v>#REF!</v>
      </c>
      <c r="N46" s="261"/>
      <c r="O46" s="261"/>
      <c r="P46" s="261"/>
      <c r="Q46" s="276"/>
      <c r="R46" s="263" t="e">
        <f>IF(OR($I46=1,AND($I46=0,$L46=1)),中間シート!R46,"")</f>
        <v>#REF!</v>
      </c>
      <c r="S46" s="291" t="e">
        <f t="shared" si="0"/>
        <v>#REF!</v>
      </c>
      <c r="T46" s="261" t="e">
        <f>IF(OR($I46=1,AND($I46=0,$L46=1)),中間シート!T46,"")</f>
        <v>#REF!</v>
      </c>
      <c r="U46" s="291" t="e">
        <f>IF(OR($I46=1,AND($I46=0,$L46=1)),中間シート!U46,"")</f>
        <v>#REF!</v>
      </c>
      <c r="V46" s="291" t="e">
        <f>IF(OR($I46=1,AND($I46=0,$L46=1)),中間シート!V46,"")</f>
        <v>#REF!</v>
      </c>
      <c r="W46" s="291" t="e">
        <f>IF(OR($I46=1,AND($I46=0,$L46=1)),中間シート!W46,"")</f>
        <v>#REF!</v>
      </c>
      <c r="X46" s="291" t="e">
        <f>IF(OR($I46=1,AND($I46=0,$L46=1)),中間シート!X46,"")</f>
        <v>#REF!</v>
      </c>
      <c r="Y46" s="291" t="e">
        <f>IF(OR($I46=1,AND($I46=0,$L46=1)),中間シート!Y46,"")</f>
        <v>#REF!</v>
      </c>
      <c r="Z46" s="291" t="e">
        <f>IF(OR($I46=1,AND($I46=0,$L46=1)),中間シート!Z46,"")</f>
        <v>#REF!</v>
      </c>
      <c r="AA46" s="291" t="e">
        <f>IF(OR($I46=1,AND($I46=0,$L46=1)),中間シート!AA46,"")</f>
        <v>#REF!</v>
      </c>
      <c r="AB46" s="291" t="e">
        <f>IF(OR($I46=1,AND($I46=0,$L46=1)),中間シート!AB46,"")</f>
        <v>#REF!</v>
      </c>
      <c r="AC46" s="291" t="e">
        <f>IF(OR($I46=1,AND($I46=0,$L46=1)),中間シート!AC46,"")</f>
        <v>#REF!</v>
      </c>
      <c r="AD46" s="291" t="e">
        <f>IF(OR($I46=1,AND($I46=0,$L46=1)),中間シート!AD46,"")</f>
        <v>#REF!</v>
      </c>
      <c r="AE46" s="291" t="e">
        <f>IF(OR($I46=1,AND($I46=0,$L46=1)),中間シート!AE46,"")</f>
        <v>#REF!</v>
      </c>
      <c r="AF46" s="324"/>
      <c r="AG46" s="291" t="e">
        <f>IF(OR($I46=1,AND($I46=0,$L46=1)),中間シート!AG46,"")</f>
        <v>#REF!</v>
      </c>
      <c r="AH46" s="291" t="e">
        <f>IF(OR($I46=1,AND($I46=0,$L46=1)),中間シート!AH46,"")</f>
        <v>#REF!</v>
      </c>
      <c r="AI46" s="291" t="e">
        <f>IF(OR($I46=1,AND($I46=0,$L46=1)),中間シート!AI46,"")</f>
        <v>#REF!</v>
      </c>
      <c r="AJ46" s="291" t="e">
        <f>IF(OR($I46=1,AND($I46=0,$L46=1)),中間シート!AJ46,"")</f>
        <v>#REF!</v>
      </c>
      <c r="AK46" s="291" t="e">
        <f>IF(OR($I46=1,AND($I46=0,$L46=1)),中間シート!AK46,"")</f>
        <v>#REF!</v>
      </c>
      <c r="AL46" s="291" t="e">
        <f>IF($H46=1,中間シート!AL46,"")</f>
        <v>#REF!</v>
      </c>
      <c r="AM46" s="291" t="e">
        <f>IF($H46=1,中間シート!AM46,"")</f>
        <v>#REF!</v>
      </c>
      <c r="AN46" s="291" t="e">
        <f>IF($H46=1,中間シート!AN46,"")</f>
        <v>#REF!</v>
      </c>
      <c r="AO46" s="324"/>
      <c r="AP46" s="324"/>
      <c r="AQ46" s="291" t="e">
        <f>IF(OR($I46=1,AND($I46=0,$L46=1)),中間シート!AQ46,"")</f>
        <v>#REF!</v>
      </c>
      <c r="AR46" s="238"/>
      <c r="AS46" s="238"/>
      <c r="AT46" s="238"/>
      <c r="AU46" s="238"/>
    </row>
    <row r="47" spans="1:47">
      <c r="A47" s="223">
        <f>中間シート!A47</f>
        <v>42</v>
      </c>
      <c r="B47" s="238">
        <f>中間シート!B47</f>
        <v>11</v>
      </c>
      <c r="C47" s="238" t="e">
        <f>中間シート!C47</f>
        <v>#REF!</v>
      </c>
      <c r="D47" s="238" t="e">
        <f>中間シート!D47</f>
        <v>#REF!</v>
      </c>
      <c r="E47" s="238" t="e">
        <f>中間シート!E47</f>
        <v>#REF!</v>
      </c>
      <c r="F47" s="238" t="e">
        <f>中間シート!F47</f>
        <v>#REF!</v>
      </c>
      <c r="G47" s="238">
        <f>中間シート!G47</f>
        <v>2</v>
      </c>
      <c r="H47" s="238" t="e">
        <f>中間シート!H47</f>
        <v>#REF!</v>
      </c>
      <c r="I47" s="238" t="e">
        <f>中間シート!I47</f>
        <v>#REF!</v>
      </c>
      <c r="J47" s="238" t="e">
        <f>中間シート!J47</f>
        <v>#REF!</v>
      </c>
      <c r="K47" s="238" t="e">
        <f>中間シート!K47</f>
        <v>#REF!</v>
      </c>
      <c r="L47" s="221" t="e">
        <f>中間シート!L47</f>
        <v>#REF!</v>
      </c>
      <c r="M47" s="223" t="e">
        <f>中間シート!M47</f>
        <v>#REF!</v>
      </c>
      <c r="N47" s="261"/>
      <c r="O47" s="261"/>
      <c r="P47" s="261"/>
      <c r="Q47" s="276"/>
      <c r="R47" s="263" t="e">
        <f>IF(OR($I47=1,AND($I47=0,$L47=1)),中間シート!R47,"")</f>
        <v>#REF!</v>
      </c>
      <c r="S47" s="291" t="e">
        <f t="shared" si="0"/>
        <v>#REF!</v>
      </c>
      <c r="T47" s="261" t="e">
        <f>IF(OR($I47=1,AND($I47=0,$L47=1)),中間シート!T47,"")</f>
        <v>#REF!</v>
      </c>
      <c r="U47" s="291" t="e">
        <f>IF(OR($I47=1,AND($I47=0,$L47=1)),中間シート!U47,"")</f>
        <v>#REF!</v>
      </c>
      <c r="V47" s="291" t="e">
        <f>IF(OR($I47=1,AND($I47=0,$L47=1)),中間シート!V47,"")</f>
        <v>#REF!</v>
      </c>
      <c r="W47" s="291" t="e">
        <f>IF(OR($I47=1,AND($I47=0,$L47=1)),中間シート!W47,"")</f>
        <v>#REF!</v>
      </c>
      <c r="X47" s="291" t="e">
        <f>IF(OR($I47=1,AND($I47=0,$L47=1)),中間シート!X47,"")</f>
        <v>#REF!</v>
      </c>
      <c r="Y47" s="291" t="e">
        <f>IF(OR($I47=1,AND($I47=0,$L47=1)),中間シート!Y47,"")</f>
        <v>#REF!</v>
      </c>
      <c r="Z47" s="291" t="e">
        <f>IF(OR($I47=1,AND($I47=0,$L47=1)),中間シート!Z47,"")</f>
        <v>#REF!</v>
      </c>
      <c r="AA47" s="291" t="e">
        <f>IF(OR($I47=1,AND($I47=0,$L47=1)),中間シート!AA47,"")</f>
        <v>#REF!</v>
      </c>
      <c r="AB47" s="291" t="e">
        <f>IF(OR($I47=1,AND($I47=0,$L47=1)),中間シート!AB47,"")</f>
        <v>#REF!</v>
      </c>
      <c r="AC47" s="291" t="e">
        <f>IF(OR($I47=1,AND($I47=0,$L47=1)),中間シート!AC47,"")</f>
        <v>#REF!</v>
      </c>
      <c r="AD47" s="291" t="e">
        <f>IF(OR($I47=1,AND($I47=0,$L47=1)),中間シート!AD47,"")</f>
        <v>#REF!</v>
      </c>
      <c r="AE47" s="291" t="e">
        <f>IF(OR($I47=1,AND($I47=0,$L47=1)),中間シート!AE47,"")</f>
        <v>#REF!</v>
      </c>
      <c r="AF47" s="324"/>
      <c r="AG47" s="291" t="e">
        <f>IF(OR($I47=1,AND($I47=0,$L47=1)),中間シート!AG47,"")</f>
        <v>#REF!</v>
      </c>
      <c r="AH47" s="291" t="e">
        <f>IF(OR($I47=1,AND($I47=0,$L47=1)),中間シート!AH47,"")</f>
        <v>#REF!</v>
      </c>
      <c r="AI47" s="291" t="e">
        <f>IF(OR($I47=1,AND($I47=0,$L47=1)),中間シート!AI47,"")</f>
        <v>#REF!</v>
      </c>
      <c r="AJ47" s="291" t="e">
        <f>IF(OR($I47=1,AND($I47=0,$L47=1)),中間シート!AJ47,"")</f>
        <v>#REF!</v>
      </c>
      <c r="AK47" s="291" t="e">
        <f>IF(OR($I47=1,AND($I47=0,$L47=1)),中間シート!AK47,"")</f>
        <v>#REF!</v>
      </c>
      <c r="AL47" s="291" t="e">
        <f>IF($H47=1,中間シート!AL47,"")</f>
        <v>#REF!</v>
      </c>
      <c r="AM47" s="291" t="e">
        <f>IF($H47=1,中間シート!AM47,"")</f>
        <v>#REF!</v>
      </c>
      <c r="AN47" s="291" t="e">
        <f>IF($H47=1,中間シート!AN47,"")</f>
        <v>#REF!</v>
      </c>
      <c r="AO47" s="324"/>
      <c r="AP47" s="324"/>
      <c r="AQ47" s="291" t="e">
        <f>IF(OR($I47=1,AND($I47=0,$L47=1)),中間シート!AQ47,"")</f>
        <v>#REF!</v>
      </c>
      <c r="AR47" s="238"/>
      <c r="AS47" s="238"/>
      <c r="AT47" s="238"/>
      <c r="AU47" s="238"/>
    </row>
    <row r="48" spans="1:47">
      <c r="A48" s="223">
        <f>中間シート!A48</f>
        <v>43</v>
      </c>
      <c r="B48" s="238">
        <f>中間シート!B48</f>
        <v>11</v>
      </c>
      <c r="C48" s="238" t="e">
        <f>中間シート!C48</f>
        <v>#REF!</v>
      </c>
      <c r="D48" s="238" t="e">
        <f>中間シート!D48</f>
        <v>#REF!</v>
      </c>
      <c r="E48" s="238" t="e">
        <f>中間シート!E48</f>
        <v>#REF!</v>
      </c>
      <c r="F48" s="238" t="e">
        <f>中間シート!F48</f>
        <v>#REF!</v>
      </c>
      <c r="G48" s="238">
        <f>中間シート!G48</f>
        <v>3</v>
      </c>
      <c r="H48" s="238" t="e">
        <f>中間シート!H48</f>
        <v>#REF!</v>
      </c>
      <c r="I48" s="238" t="e">
        <f>中間シート!I48</f>
        <v>#REF!</v>
      </c>
      <c r="J48" s="238" t="e">
        <f>中間シート!J48</f>
        <v>#REF!</v>
      </c>
      <c r="K48" s="238" t="e">
        <f>中間シート!K48</f>
        <v>#REF!</v>
      </c>
      <c r="L48" s="221" t="e">
        <f>中間シート!L48</f>
        <v>#REF!</v>
      </c>
      <c r="M48" s="223" t="e">
        <f>中間シート!M48</f>
        <v>#REF!</v>
      </c>
      <c r="N48" s="261"/>
      <c r="O48" s="261"/>
      <c r="P48" s="261"/>
      <c r="Q48" s="276"/>
      <c r="R48" s="263" t="e">
        <f>IF(OR($I48=1,AND($I48=0,$L48=1)),中間シート!R48,"")</f>
        <v>#REF!</v>
      </c>
      <c r="S48" s="291" t="e">
        <f t="shared" si="0"/>
        <v>#REF!</v>
      </c>
      <c r="T48" s="261" t="e">
        <f>IF(OR($I48=1,AND($I48=0,$L48=1)),中間シート!T48,"")</f>
        <v>#REF!</v>
      </c>
      <c r="U48" s="291" t="e">
        <f>IF(OR($I48=1,AND($I48=0,$L48=1)),中間シート!U48,"")</f>
        <v>#REF!</v>
      </c>
      <c r="V48" s="291" t="e">
        <f>IF(OR($I48=1,AND($I48=0,$L48=1)),中間シート!V48,"")</f>
        <v>#REF!</v>
      </c>
      <c r="W48" s="291" t="e">
        <f>IF(OR($I48=1,AND($I48=0,$L48=1)),中間シート!W48,"")</f>
        <v>#REF!</v>
      </c>
      <c r="X48" s="291" t="e">
        <f>IF(OR($I48=1,AND($I48=0,$L48=1)),中間シート!X48,"")</f>
        <v>#REF!</v>
      </c>
      <c r="Y48" s="291" t="e">
        <f>IF(OR($I48=1,AND($I48=0,$L48=1)),中間シート!Y48,"")</f>
        <v>#REF!</v>
      </c>
      <c r="Z48" s="291" t="e">
        <f>IF(OR($I48=1,AND($I48=0,$L48=1)),中間シート!Z48,"")</f>
        <v>#REF!</v>
      </c>
      <c r="AA48" s="291" t="e">
        <f>IF(OR($I48=1,AND($I48=0,$L48=1)),中間シート!AA48,"")</f>
        <v>#REF!</v>
      </c>
      <c r="AB48" s="291" t="e">
        <f>IF(OR($I48=1,AND($I48=0,$L48=1)),中間シート!AB48,"")</f>
        <v>#REF!</v>
      </c>
      <c r="AC48" s="291" t="e">
        <f>IF(OR($I48=1,AND($I48=0,$L48=1)),中間シート!AC48,"")</f>
        <v>#REF!</v>
      </c>
      <c r="AD48" s="291" t="e">
        <f>IF(OR($I48=1,AND($I48=0,$L48=1)),中間シート!AD48,"")</f>
        <v>#REF!</v>
      </c>
      <c r="AE48" s="291" t="e">
        <f>IF(OR($I48=1,AND($I48=0,$L48=1)),中間シート!AE48,"")</f>
        <v>#REF!</v>
      </c>
      <c r="AF48" s="324"/>
      <c r="AG48" s="291" t="e">
        <f>IF(OR($I48=1,AND($I48=0,$L48=1)),中間シート!AG48,"")</f>
        <v>#REF!</v>
      </c>
      <c r="AH48" s="291" t="e">
        <f>IF(OR($I48=1,AND($I48=0,$L48=1)),中間シート!AH48,"")</f>
        <v>#REF!</v>
      </c>
      <c r="AI48" s="291" t="e">
        <f>IF(OR($I48=1,AND($I48=0,$L48=1)),中間シート!AI48,"")</f>
        <v>#REF!</v>
      </c>
      <c r="AJ48" s="291" t="e">
        <f>IF(OR($I48=1,AND($I48=0,$L48=1)),中間シート!AJ48,"")</f>
        <v>#REF!</v>
      </c>
      <c r="AK48" s="291" t="e">
        <f>IF(OR($I48=1,AND($I48=0,$L48=1)),中間シート!AK48,"")</f>
        <v>#REF!</v>
      </c>
      <c r="AL48" s="291" t="e">
        <f>IF($H48=1,中間シート!AL48,"")</f>
        <v>#REF!</v>
      </c>
      <c r="AM48" s="291" t="e">
        <f>IF($H48=1,中間シート!AM48,"")</f>
        <v>#REF!</v>
      </c>
      <c r="AN48" s="291" t="e">
        <f>IF($H48=1,中間シート!AN48,"")</f>
        <v>#REF!</v>
      </c>
      <c r="AO48" s="324"/>
      <c r="AP48" s="324"/>
      <c r="AQ48" s="291" t="e">
        <f>IF(OR($I48=1,AND($I48=0,$L48=1)),中間シート!AQ48,"")</f>
        <v>#REF!</v>
      </c>
      <c r="AR48" s="238"/>
      <c r="AS48" s="238"/>
      <c r="AT48" s="238"/>
      <c r="AU48" s="238"/>
    </row>
    <row r="49" spans="1:47">
      <c r="A49" s="223">
        <f>中間シート!A49</f>
        <v>44</v>
      </c>
      <c r="B49" s="238">
        <f>中間シート!B49</f>
        <v>11</v>
      </c>
      <c r="C49" s="238" t="e">
        <f>中間シート!C49</f>
        <v>#REF!</v>
      </c>
      <c r="D49" s="238" t="e">
        <f>中間シート!D49</f>
        <v>#REF!</v>
      </c>
      <c r="E49" s="238" t="e">
        <f>中間シート!E49</f>
        <v>#REF!</v>
      </c>
      <c r="F49" s="238" t="e">
        <f>中間シート!F49</f>
        <v>#REF!</v>
      </c>
      <c r="G49" s="238">
        <f>中間シート!G49</f>
        <v>4</v>
      </c>
      <c r="H49" s="238" t="e">
        <f>中間シート!H49</f>
        <v>#REF!</v>
      </c>
      <c r="I49" s="238" t="e">
        <f>中間シート!I49</f>
        <v>#REF!</v>
      </c>
      <c r="J49" s="238" t="e">
        <f>中間シート!J49</f>
        <v>#REF!</v>
      </c>
      <c r="K49" s="238" t="e">
        <f>中間シート!K49</f>
        <v>#REF!</v>
      </c>
      <c r="L49" s="221" t="e">
        <f>中間シート!L49</f>
        <v>#REF!</v>
      </c>
      <c r="M49" s="223" t="e">
        <f>中間シート!M49</f>
        <v>#REF!</v>
      </c>
      <c r="N49" s="261"/>
      <c r="O49" s="261"/>
      <c r="P49" s="261"/>
      <c r="Q49" s="276"/>
      <c r="R49" s="263" t="e">
        <f>IF(OR($I49=1,AND($I49=0,$L49=1)),中間シート!R49,"")</f>
        <v>#REF!</v>
      </c>
      <c r="S49" s="291" t="e">
        <f t="shared" si="0"/>
        <v>#REF!</v>
      </c>
      <c r="T49" s="261" t="e">
        <f>IF(OR($I49=1,AND($I49=0,$L49=1)),中間シート!T49,"")</f>
        <v>#REF!</v>
      </c>
      <c r="U49" s="291" t="e">
        <f>IF(OR($I49=1,AND($I49=0,$L49=1)),中間シート!U49,"")</f>
        <v>#REF!</v>
      </c>
      <c r="V49" s="291" t="e">
        <f>IF(OR($I49=1,AND($I49=0,$L49=1)),中間シート!V49,"")</f>
        <v>#REF!</v>
      </c>
      <c r="W49" s="291" t="e">
        <f>IF(OR($I49=1,AND($I49=0,$L49=1)),中間シート!W49,"")</f>
        <v>#REF!</v>
      </c>
      <c r="X49" s="291" t="e">
        <f>IF(OR($I49=1,AND($I49=0,$L49=1)),中間シート!X49,"")</f>
        <v>#REF!</v>
      </c>
      <c r="Y49" s="291" t="e">
        <f>IF(OR($I49=1,AND($I49=0,$L49=1)),中間シート!Y49,"")</f>
        <v>#REF!</v>
      </c>
      <c r="Z49" s="291" t="e">
        <f>IF(OR($I49=1,AND($I49=0,$L49=1)),中間シート!Z49,"")</f>
        <v>#REF!</v>
      </c>
      <c r="AA49" s="291" t="e">
        <f>IF(OR($I49=1,AND($I49=0,$L49=1)),中間シート!AA49,"")</f>
        <v>#REF!</v>
      </c>
      <c r="AB49" s="291" t="e">
        <f>IF(OR($I49=1,AND($I49=0,$L49=1)),中間シート!AB49,"")</f>
        <v>#REF!</v>
      </c>
      <c r="AC49" s="291" t="e">
        <f>IF(OR($I49=1,AND($I49=0,$L49=1)),中間シート!AC49,"")</f>
        <v>#REF!</v>
      </c>
      <c r="AD49" s="291" t="e">
        <f>IF(OR($I49=1,AND($I49=0,$L49=1)),中間シート!AD49,"")</f>
        <v>#REF!</v>
      </c>
      <c r="AE49" s="291" t="e">
        <f>IF(OR($I49=1,AND($I49=0,$L49=1)),中間シート!AE49,"")</f>
        <v>#REF!</v>
      </c>
      <c r="AF49" s="324"/>
      <c r="AG49" s="291" t="e">
        <f>IF(OR($I49=1,AND($I49=0,$L49=1)),中間シート!AG49,"")</f>
        <v>#REF!</v>
      </c>
      <c r="AH49" s="291" t="e">
        <f>IF(OR($I49=1,AND($I49=0,$L49=1)),中間シート!AH49,"")</f>
        <v>#REF!</v>
      </c>
      <c r="AI49" s="291" t="e">
        <f>IF(OR($I49=1,AND($I49=0,$L49=1)),中間シート!AI49,"")</f>
        <v>#REF!</v>
      </c>
      <c r="AJ49" s="291" t="e">
        <f>IF(OR($I49=1,AND($I49=0,$L49=1)),中間シート!AJ49,"")</f>
        <v>#REF!</v>
      </c>
      <c r="AK49" s="291" t="e">
        <f>IF(OR($I49=1,AND($I49=0,$L49=1)),中間シート!AK49,"")</f>
        <v>#REF!</v>
      </c>
      <c r="AL49" s="291" t="e">
        <f>IF($H49=1,中間シート!AL49,"")</f>
        <v>#REF!</v>
      </c>
      <c r="AM49" s="291" t="e">
        <f>IF($H49=1,中間シート!AM49,"")</f>
        <v>#REF!</v>
      </c>
      <c r="AN49" s="291" t="e">
        <f>IF($H49=1,中間シート!AN49,"")</f>
        <v>#REF!</v>
      </c>
      <c r="AO49" s="324"/>
      <c r="AP49" s="324"/>
      <c r="AQ49" s="291" t="e">
        <f>IF(OR($I49=1,AND($I49=0,$L49=1)),中間シート!AQ49,"")</f>
        <v>#REF!</v>
      </c>
      <c r="AR49" s="238"/>
      <c r="AS49" s="238"/>
      <c r="AT49" s="238"/>
      <c r="AU49" s="238"/>
    </row>
    <row r="50" spans="1:47">
      <c r="A50" s="223">
        <f>中間シート!A50</f>
        <v>45</v>
      </c>
      <c r="B50" s="238">
        <f>中間シート!B50</f>
        <v>12</v>
      </c>
      <c r="C50" s="238" t="e">
        <f>中間シート!C50</f>
        <v>#REF!</v>
      </c>
      <c r="D50" s="238" t="e">
        <f>中間シート!D50</f>
        <v>#REF!</v>
      </c>
      <c r="E50" s="238" t="e">
        <f>中間シート!E50</f>
        <v>#REF!</v>
      </c>
      <c r="F50" s="238" t="e">
        <f>中間シート!F50</f>
        <v>#REF!</v>
      </c>
      <c r="G50" s="238">
        <f>中間シート!G50</f>
        <v>1</v>
      </c>
      <c r="H50" s="238" t="e">
        <f>中間シート!H50</f>
        <v>#REF!</v>
      </c>
      <c r="I50" s="238" t="e">
        <f>中間シート!I50</f>
        <v>#REF!</v>
      </c>
      <c r="J50" s="238" t="e">
        <f>中間シート!J50</f>
        <v>#REF!</v>
      </c>
      <c r="K50" s="238" t="e">
        <f>中間シート!K50</f>
        <v>#REF!</v>
      </c>
      <c r="L50" s="221" t="e">
        <f>中間シート!L50</f>
        <v>#REF!</v>
      </c>
      <c r="M50" s="223" t="e">
        <f>中間シート!M50</f>
        <v>#REF!</v>
      </c>
      <c r="N50" s="261"/>
      <c r="O50" s="261"/>
      <c r="P50" s="261"/>
      <c r="Q50" s="276"/>
      <c r="R50" s="263" t="e">
        <f>IF(OR($I50=1,AND($I50=0,$L50=1)),中間シート!R50,"")</f>
        <v>#REF!</v>
      </c>
      <c r="S50" s="291" t="e">
        <f t="shared" si="0"/>
        <v>#REF!</v>
      </c>
      <c r="T50" s="261" t="e">
        <f>IF(OR($I50=1,AND($I50=0,$L50=1)),中間シート!T50,"")</f>
        <v>#REF!</v>
      </c>
      <c r="U50" s="291" t="e">
        <f>IF(OR($I50=1,AND($I50=0,$L50=1)),中間シート!U50,"")</f>
        <v>#REF!</v>
      </c>
      <c r="V50" s="291" t="e">
        <f>IF(OR($I50=1,AND($I50=0,$L50=1)),中間シート!V50,"")</f>
        <v>#REF!</v>
      </c>
      <c r="W50" s="291" t="e">
        <f>IF(OR($I50=1,AND($I50=0,$L50=1)),中間シート!W50,"")</f>
        <v>#REF!</v>
      </c>
      <c r="X50" s="291" t="e">
        <f>IF(OR($I50=1,AND($I50=0,$L50=1)),中間シート!X50,"")</f>
        <v>#REF!</v>
      </c>
      <c r="Y50" s="291" t="e">
        <f>IF(OR($I50=1,AND($I50=0,$L50=1)),中間シート!Y50,"")</f>
        <v>#REF!</v>
      </c>
      <c r="Z50" s="291" t="e">
        <f>IF(OR($I50=1,AND($I50=0,$L50=1)),中間シート!Z50,"")</f>
        <v>#REF!</v>
      </c>
      <c r="AA50" s="291" t="e">
        <f>IF(OR($I50=1,AND($I50=0,$L50=1)),中間シート!AA50,"")</f>
        <v>#REF!</v>
      </c>
      <c r="AB50" s="291" t="e">
        <f>IF(OR($I50=1,AND($I50=0,$L50=1)),中間シート!AB50,"")</f>
        <v>#REF!</v>
      </c>
      <c r="AC50" s="291" t="e">
        <f>IF(OR($I50=1,AND($I50=0,$L50=1)),中間シート!AC50,"")</f>
        <v>#REF!</v>
      </c>
      <c r="AD50" s="291" t="e">
        <f>IF(OR($I50=1,AND($I50=0,$L50=1)),中間シート!AD50,"")</f>
        <v>#REF!</v>
      </c>
      <c r="AE50" s="291" t="e">
        <f>IF(OR($I50=1,AND($I50=0,$L50=1)),中間シート!AE50,"")</f>
        <v>#REF!</v>
      </c>
      <c r="AF50" s="324"/>
      <c r="AG50" s="291" t="e">
        <f>IF(OR($I50=1,AND($I50=0,$L50=1)),中間シート!AG50,"")</f>
        <v>#REF!</v>
      </c>
      <c r="AH50" s="291" t="e">
        <f>IF(OR($I50=1,AND($I50=0,$L50=1)),中間シート!AH50,"")</f>
        <v>#REF!</v>
      </c>
      <c r="AI50" s="291" t="e">
        <f>IF(OR($I50=1,AND($I50=0,$L50=1)),中間シート!AI50,"")</f>
        <v>#REF!</v>
      </c>
      <c r="AJ50" s="291" t="e">
        <f>IF(OR($I50=1,AND($I50=0,$L50=1)),中間シート!AJ50,"")</f>
        <v>#REF!</v>
      </c>
      <c r="AK50" s="291" t="e">
        <f>IF(OR($I50=1,AND($I50=0,$L50=1)),中間シート!AK50,"")</f>
        <v>#REF!</v>
      </c>
      <c r="AL50" s="291" t="e">
        <f>IF($H50=1,中間シート!AL50,"")</f>
        <v>#REF!</v>
      </c>
      <c r="AM50" s="291" t="e">
        <f>IF($H50=1,中間シート!AM50,"")</f>
        <v>#REF!</v>
      </c>
      <c r="AN50" s="291" t="e">
        <f>IF($H50=1,中間シート!AN50,"")</f>
        <v>#REF!</v>
      </c>
      <c r="AO50" s="324"/>
      <c r="AP50" s="324"/>
      <c r="AQ50" s="291" t="e">
        <f>IF(OR($I50=1,AND($I50=0,$L50=1)),中間シート!AQ50,"")</f>
        <v>#REF!</v>
      </c>
      <c r="AR50" s="238"/>
      <c r="AS50" s="238"/>
      <c r="AT50" s="238"/>
      <c r="AU50" s="238"/>
    </row>
    <row r="51" spans="1:47">
      <c r="A51" s="223">
        <f>中間シート!A51</f>
        <v>46</v>
      </c>
      <c r="B51" s="238">
        <f>中間シート!B51</f>
        <v>12</v>
      </c>
      <c r="C51" s="238" t="e">
        <f>中間シート!C51</f>
        <v>#REF!</v>
      </c>
      <c r="D51" s="238" t="e">
        <f>中間シート!D51</f>
        <v>#REF!</v>
      </c>
      <c r="E51" s="238" t="e">
        <f>中間シート!E51</f>
        <v>#REF!</v>
      </c>
      <c r="F51" s="238" t="e">
        <f>中間シート!F51</f>
        <v>#REF!</v>
      </c>
      <c r="G51" s="238">
        <f>中間シート!G51</f>
        <v>2</v>
      </c>
      <c r="H51" s="238" t="e">
        <f>中間シート!H51</f>
        <v>#REF!</v>
      </c>
      <c r="I51" s="238" t="e">
        <f>中間シート!I51</f>
        <v>#REF!</v>
      </c>
      <c r="J51" s="238" t="e">
        <f>中間シート!J51</f>
        <v>#REF!</v>
      </c>
      <c r="K51" s="238" t="e">
        <f>中間シート!K51</f>
        <v>#REF!</v>
      </c>
      <c r="L51" s="221" t="e">
        <f>中間シート!L51</f>
        <v>#REF!</v>
      </c>
      <c r="M51" s="223" t="e">
        <f>中間シート!M51</f>
        <v>#REF!</v>
      </c>
      <c r="N51" s="261"/>
      <c r="O51" s="261"/>
      <c r="P51" s="261"/>
      <c r="Q51" s="276"/>
      <c r="R51" s="263" t="e">
        <f>IF(OR($I51=1,AND($I51=0,$L51=1)),中間シート!R51,"")</f>
        <v>#REF!</v>
      </c>
      <c r="S51" s="291" t="e">
        <f t="shared" si="0"/>
        <v>#REF!</v>
      </c>
      <c r="T51" s="261" t="e">
        <f>IF(OR($I51=1,AND($I51=0,$L51=1)),中間シート!T51,"")</f>
        <v>#REF!</v>
      </c>
      <c r="U51" s="291" t="e">
        <f>IF(OR($I51=1,AND($I51=0,$L51=1)),中間シート!U51,"")</f>
        <v>#REF!</v>
      </c>
      <c r="V51" s="291" t="e">
        <f>IF(OR($I51=1,AND($I51=0,$L51=1)),中間シート!V51,"")</f>
        <v>#REF!</v>
      </c>
      <c r="W51" s="291" t="e">
        <f>IF(OR($I51=1,AND($I51=0,$L51=1)),中間シート!W51,"")</f>
        <v>#REF!</v>
      </c>
      <c r="X51" s="291" t="e">
        <f>IF(OR($I51=1,AND($I51=0,$L51=1)),中間シート!X51,"")</f>
        <v>#REF!</v>
      </c>
      <c r="Y51" s="291" t="e">
        <f>IF(OR($I51=1,AND($I51=0,$L51=1)),中間シート!Y51,"")</f>
        <v>#REF!</v>
      </c>
      <c r="Z51" s="291" t="e">
        <f>IF(OR($I51=1,AND($I51=0,$L51=1)),中間シート!Z51,"")</f>
        <v>#REF!</v>
      </c>
      <c r="AA51" s="291" t="e">
        <f>IF(OR($I51=1,AND($I51=0,$L51=1)),中間シート!AA51,"")</f>
        <v>#REF!</v>
      </c>
      <c r="AB51" s="291" t="e">
        <f>IF(OR($I51=1,AND($I51=0,$L51=1)),中間シート!AB51,"")</f>
        <v>#REF!</v>
      </c>
      <c r="AC51" s="291" t="e">
        <f>IF(OR($I51=1,AND($I51=0,$L51=1)),中間シート!AC51,"")</f>
        <v>#REF!</v>
      </c>
      <c r="AD51" s="291" t="e">
        <f>IF(OR($I51=1,AND($I51=0,$L51=1)),中間シート!AD51,"")</f>
        <v>#REF!</v>
      </c>
      <c r="AE51" s="291" t="e">
        <f>IF(OR($I51=1,AND($I51=0,$L51=1)),中間シート!AE51,"")</f>
        <v>#REF!</v>
      </c>
      <c r="AF51" s="324"/>
      <c r="AG51" s="291" t="e">
        <f>IF(OR($I51=1,AND($I51=0,$L51=1)),中間シート!AG51,"")</f>
        <v>#REF!</v>
      </c>
      <c r="AH51" s="291" t="e">
        <f>IF(OR($I51=1,AND($I51=0,$L51=1)),中間シート!AH51,"")</f>
        <v>#REF!</v>
      </c>
      <c r="AI51" s="291" t="e">
        <f>IF(OR($I51=1,AND($I51=0,$L51=1)),中間シート!AI51,"")</f>
        <v>#REF!</v>
      </c>
      <c r="AJ51" s="291" t="e">
        <f>IF(OR($I51=1,AND($I51=0,$L51=1)),中間シート!AJ51,"")</f>
        <v>#REF!</v>
      </c>
      <c r="AK51" s="291" t="e">
        <f>IF(OR($I51=1,AND($I51=0,$L51=1)),中間シート!AK51,"")</f>
        <v>#REF!</v>
      </c>
      <c r="AL51" s="291" t="e">
        <f>IF($H51=1,中間シート!AL51,"")</f>
        <v>#REF!</v>
      </c>
      <c r="AM51" s="291" t="e">
        <f>IF($H51=1,中間シート!AM51,"")</f>
        <v>#REF!</v>
      </c>
      <c r="AN51" s="291" t="e">
        <f>IF($H51=1,中間シート!AN51,"")</f>
        <v>#REF!</v>
      </c>
      <c r="AO51" s="324"/>
      <c r="AP51" s="324"/>
      <c r="AQ51" s="291" t="e">
        <f>IF(OR($I51=1,AND($I51=0,$L51=1)),中間シート!AQ51,"")</f>
        <v>#REF!</v>
      </c>
      <c r="AR51" s="238"/>
      <c r="AS51" s="238"/>
      <c r="AT51" s="238"/>
      <c r="AU51" s="238"/>
    </row>
    <row r="52" spans="1:47">
      <c r="A52" s="223">
        <f>中間シート!A52</f>
        <v>47</v>
      </c>
      <c r="B52" s="238">
        <f>中間シート!B52</f>
        <v>12</v>
      </c>
      <c r="C52" s="238" t="e">
        <f>中間シート!C52</f>
        <v>#REF!</v>
      </c>
      <c r="D52" s="238" t="e">
        <f>中間シート!D52</f>
        <v>#REF!</v>
      </c>
      <c r="E52" s="238" t="e">
        <f>中間シート!E52</f>
        <v>#REF!</v>
      </c>
      <c r="F52" s="238" t="e">
        <f>中間シート!F52</f>
        <v>#REF!</v>
      </c>
      <c r="G52" s="238">
        <f>中間シート!G52</f>
        <v>3</v>
      </c>
      <c r="H52" s="238" t="e">
        <f>中間シート!H52</f>
        <v>#REF!</v>
      </c>
      <c r="I52" s="238" t="e">
        <f>中間シート!I52</f>
        <v>#REF!</v>
      </c>
      <c r="J52" s="238" t="e">
        <f>中間シート!J52</f>
        <v>#REF!</v>
      </c>
      <c r="K52" s="238" t="e">
        <f>中間シート!K52</f>
        <v>#REF!</v>
      </c>
      <c r="L52" s="221" t="e">
        <f>中間シート!L52</f>
        <v>#REF!</v>
      </c>
      <c r="M52" s="223" t="e">
        <f>中間シート!M52</f>
        <v>#REF!</v>
      </c>
      <c r="N52" s="261"/>
      <c r="O52" s="261"/>
      <c r="P52" s="261"/>
      <c r="Q52" s="276"/>
      <c r="R52" s="263" t="e">
        <f>IF(OR($I52=1,AND($I52=0,$L52=1)),中間シート!R52,"")</f>
        <v>#REF!</v>
      </c>
      <c r="S52" s="291" t="e">
        <f t="shared" si="0"/>
        <v>#REF!</v>
      </c>
      <c r="T52" s="261" t="e">
        <f>IF(OR($I52=1,AND($I52=0,$L52=1)),中間シート!T52,"")</f>
        <v>#REF!</v>
      </c>
      <c r="U52" s="291" t="e">
        <f>IF(OR($I52=1,AND($I52=0,$L52=1)),中間シート!U52,"")</f>
        <v>#REF!</v>
      </c>
      <c r="V52" s="291" t="e">
        <f>IF(OR($I52=1,AND($I52=0,$L52=1)),中間シート!V52,"")</f>
        <v>#REF!</v>
      </c>
      <c r="W52" s="291" t="e">
        <f>IF(OR($I52=1,AND($I52=0,$L52=1)),中間シート!W52,"")</f>
        <v>#REF!</v>
      </c>
      <c r="X52" s="291" t="e">
        <f>IF(OR($I52=1,AND($I52=0,$L52=1)),中間シート!X52,"")</f>
        <v>#REF!</v>
      </c>
      <c r="Y52" s="291" t="e">
        <f>IF(OR($I52=1,AND($I52=0,$L52=1)),中間シート!Y52,"")</f>
        <v>#REF!</v>
      </c>
      <c r="Z52" s="291" t="e">
        <f>IF(OR($I52=1,AND($I52=0,$L52=1)),中間シート!Z52,"")</f>
        <v>#REF!</v>
      </c>
      <c r="AA52" s="291" t="e">
        <f>IF(OR($I52=1,AND($I52=0,$L52=1)),中間シート!AA52,"")</f>
        <v>#REF!</v>
      </c>
      <c r="AB52" s="291" t="e">
        <f>IF(OR($I52=1,AND($I52=0,$L52=1)),中間シート!AB52,"")</f>
        <v>#REF!</v>
      </c>
      <c r="AC52" s="291" t="e">
        <f>IF(OR($I52=1,AND($I52=0,$L52=1)),中間シート!AC52,"")</f>
        <v>#REF!</v>
      </c>
      <c r="AD52" s="291" t="e">
        <f>IF(OR($I52=1,AND($I52=0,$L52=1)),中間シート!AD52,"")</f>
        <v>#REF!</v>
      </c>
      <c r="AE52" s="291" t="e">
        <f>IF(OR($I52=1,AND($I52=0,$L52=1)),中間シート!AE52,"")</f>
        <v>#REF!</v>
      </c>
      <c r="AF52" s="324"/>
      <c r="AG52" s="291" t="e">
        <f>IF(OR($I52=1,AND($I52=0,$L52=1)),中間シート!AG52,"")</f>
        <v>#REF!</v>
      </c>
      <c r="AH52" s="291" t="e">
        <f>IF(OR($I52=1,AND($I52=0,$L52=1)),中間シート!AH52,"")</f>
        <v>#REF!</v>
      </c>
      <c r="AI52" s="291" t="e">
        <f>IF(OR($I52=1,AND($I52=0,$L52=1)),中間シート!AI52,"")</f>
        <v>#REF!</v>
      </c>
      <c r="AJ52" s="291" t="e">
        <f>IF(OR($I52=1,AND($I52=0,$L52=1)),中間シート!AJ52,"")</f>
        <v>#REF!</v>
      </c>
      <c r="AK52" s="291" t="e">
        <f>IF(OR($I52=1,AND($I52=0,$L52=1)),中間シート!AK52,"")</f>
        <v>#REF!</v>
      </c>
      <c r="AL52" s="291" t="e">
        <f>IF($H52=1,中間シート!AL52,"")</f>
        <v>#REF!</v>
      </c>
      <c r="AM52" s="291" t="e">
        <f>IF($H52=1,中間シート!AM52,"")</f>
        <v>#REF!</v>
      </c>
      <c r="AN52" s="291" t="e">
        <f>IF($H52=1,中間シート!AN52,"")</f>
        <v>#REF!</v>
      </c>
      <c r="AO52" s="324"/>
      <c r="AP52" s="324"/>
      <c r="AQ52" s="291" t="e">
        <f>IF(OR($I52=1,AND($I52=0,$L52=1)),中間シート!AQ52,"")</f>
        <v>#REF!</v>
      </c>
      <c r="AR52" s="238"/>
      <c r="AS52" s="238"/>
      <c r="AT52" s="238"/>
      <c r="AU52" s="238"/>
    </row>
    <row r="53" spans="1:47">
      <c r="A53" s="223">
        <f>中間シート!A53</f>
        <v>48</v>
      </c>
      <c r="B53" s="238">
        <f>中間シート!B53</f>
        <v>12</v>
      </c>
      <c r="C53" s="238" t="e">
        <f>中間シート!C53</f>
        <v>#REF!</v>
      </c>
      <c r="D53" s="238" t="e">
        <f>中間シート!D53</f>
        <v>#REF!</v>
      </c>
      <c r="E53" s="238" t="e">
        <f>中間シート!E53</f>
        <v>#REF!</v>
      </c>
      <c r="F53" s="238" t="e">
        <f>中間シート!F53</f>
        <v>#REF!</v>
      </c>
      <c r="G53" s="238">
        <f>中間シート!G53</f>
        <v>4</v>
      </c>
      <c r="H53" s="238" t="e">
        <f>中間シート!H53</f>
        <v>#REF!</v>
      </c>
      <c r="I53" s="238" t="e">
        <f>中間シート!I53</f>
        <v>#REF!</v>
      </c>
      <c r="J53" s="238" t="e">
        <f>中間シート!J53</f>
        <v>#REF!</v>
      </c>
      <c r="K53" s="238" t="e">
        <f>中間シート!K53</f>
        <v>#REF!</v>
      </c>
      <c r="L53" s="221" t="e">
        <f>中間シート!L53</f>
        <v>#REF!</v>
      </c>
      <c r="M53" s="223" t="e">
        <f>中間シート!M53</f>
        <v>#REF!</v>
      </c>
      <c r="N53" s="261"/>
      <c r="O53" s="261"/>
      <c r="P53" s="261"/>
      <c r="Q53" s="276"/>
      <c r="R53" s="263" t="e">
        <f>IF(OR($I53=1,AND($I53=0,$L53=1)),中間シート!R53,"")</f>
        <v>#REF!</v>
      </c>
      <c r="S53" s="291" t="e">
        <f t="shared" si="0"/>
        <v>#REF!</v>
      </c>
      <c r="T53" s="261" t="e">
        <f>IF(OR($I53=1,AND($I53=0,$L53=1)),中間シート!T53,"")</f>
        <v>#REF!</v>
      </c>
      <c r="U53" s="291" t="e">
        <f>IF(OR($I53=1,AND($I53=0,$L53=1)),中間シート!U53,"")</f>
        <v>#REF!</v>
      </c>
      <c r="V53" s="291" t="e">
        <f>IF(OR($I53=1,AND($I53=0,$L53=1)),中間シート!V53,"")</f>
        <v>#REF!</v>
      </c>
      <c r="W53" s="291" t="e">
        <f>IF(OR($I53=1,AND($I53=0,$L53=1)),中間シート!W53,"")</f>
        <v>#REF!</v>
      </c>
      <c r="X53" s="291" t="e">
        <f>IF(OR($I53=1,AND($I53=0,$L53=1)),中間シート!X53,"")</f>
        <v>#REF!</v>
      </c>
      <c r="Y53" s="291" t="e">
        <f>IF(OR($I53=1,AND($I53=0,$L53=1)),中間シート!Y53,"")</f>
        <v>#REF!</v>
      </c>
      <c r="Z53" s="291" t="e">
        <f>IF(OR($I53=1,AND($I53=0,$L53=1)),中間シート!Z53,"")</f>
        <v>#REF!</v>
      </c>
      <c r="AA53" s="291" t="e">
        <f>IF(OR($I53=1,AND($I53=0,$L53=1)),中間シート!AA53,"")</f>
        <v>#REF!</v>
      </c>
      <c r="AB53" s="291" t="e">
        <f>IF(OR($I53=1,AND($I53=0,$L53=1)),中間シート!AB53,"")</f>
        <v>#REF!</v>
      </c>
      <c r="AC53" s="291" t="e">
        <f>IF(OR($I53=1,AND($I53=0,$L53=1)),中間シート!AC53,"")</f>
        <v>#REF!</v>
      </c>
      <c r="AD53" s="291" t="e">
        <f>IF(OR($I53=1,AND($I53=0,$L53=1)),中間シート!AD53,"")</f>
        <v>#REF!</v>
      </c>
      <c r="AE53" s="291" t="e">
        <f>IF(OR($I53=1,AND($I53=0,$L53=1)),中間シート!AE53,"")</f>
        <v>#REF!</v>
      </c>
      <c r="AF53" s="324"/>
      <c r="AG53" s="291" t="e">
        <f>IF(OR($I53=1,AND($I53=0,$L53=1)),中間シート!AG53,"")</f>
        <v>#REF!</v>
      </c>
      <c r="AH53" s="291" t="e">
        <f>IF(OR($I53=1,AND($I53=0,$L53=1)),中間シート!AH53,"")</f>
        <v>#REF!</v>
      </c>
      <c r="AI53" s="291" t="e">
        <f>IF(OR($I53=1,AND($I53=0,$L53=1)),中間シート!AI53,"")</f>
        <v>#REF!</v>
      </c>
      <c r="AJ53" s="291" t="e">
        <f>IF(OR($I53=1,AND($I53=0,$L53=1)),中間シート!AJ53,"")</f>
        <v>#REF!</v>
      </c>
      <c r="AK53" s="291" t="e">
        <f>IF(OR($I53=1,AND($I53=0,$L53=1)),中間シート!AK53,"")</f>
        <v>#REF!</v>
      </c>
      <c r="AL53" s="291" t="e">
        <f>IF($H53=1,中間シート!AL53,"")</f>
        <v>#REF!</v>
      </c>
      <c r="AM53" s="291" t="e">
        <f>IF($H53=1,中間シート!AM53,"")</f>
        <v>#REF!</v>
      </c>
      <c r="AN53" s="291" t="e">
        <f>IF($H53=1,中間シート!AN53,"")</f>
        <v>#REF!</v>
      </c>
      <c r="AO53" s="324"/>
      <c r="AP53" s="324"/>
      <c r="AQ53" s="291" t="e">
        <f>IF(OR($I53=1,AND($I53=0,$L53=1)),中間シート!AQ53,"")</f>
        <v>#REF!</v>
      </c>
      <c r="AR53" s="238"/>
      <c r="AS53" s="238"/>
      <c r="AT53" s="238"/>
      <c r="AU53" s="238"/>
    </row>
    <row r="54" spans="1:47">
      <c r="A54" s="223">
        <f>中間シート!A54</f>
        <v>49</v>
      </c>
      <c r="B54" s="238">
        <f>中間シート!B54</f>
        <v>13</v>
      </c>
      <c r="C54" s="238" t="e">
        <f>中間シート!C54</f>
        <v>#REF!</v>
      </c>
      <c r="D54" s="238" t="e">
        <f>中間シート!D54</f>
        <v>#REF!</v>
      </c>
      <c r="E54" s="238" t="e">
        <f>中間シート!E54</f>
        <v>#REF!</v>
      </c>
      <c r="F54" s="238" t="e">
        <f>中間シート!F54</f>
        <v>#REF!</v>
      </c>
      <c r="G54" s="238">
        <f>中間シート!G54</f>
        <v>1</v>
      </c>
      <c r="H54" s="238" t="e">
        <f>中間シート!H54</f>
        <v>#REF!</v>
      </c>
      <c r="I54" s="238" t="e">
        <f>中間シート!I54</f>
        <v>#REF!</v>
      </c>
      <c r="J54" s="238" t="e">
        <f>中間シート!J54</f>
        <v>#REF!</v>
      </c>
      <c r="K54" s="238" t="e">
        <f>中間シート!K54</f>
        <v>#REF!</v>
      </c>
      <c r="L54" s="221" t="e">
        <f>中間シート!L54</f>
        <v>#REF!</v>
      </c>
      <c r="M54" s="223" t="e">
        <f>中間シート!M54</f>
        <v>#REF!</v>
      </c>
      <c r="N54" s="261"/>
      <c r="O54" s="261"/>
      <c r="P54" s="261"/>
      <c r="Q54" s="276"/>
      <c r="R54" s="263" t="e">
        <f>IF(OR($I54=1,AND($I54=0,$L54=1)),中間シート!R54,"")</f>
        <v>#REF!</v>
      </c>
      <c r="S54" s="291" t="e">
        <f t="shared" si="0"/>
        <v>#REF!</v>
      </c>
      <c r="T54" s="261" t="e">
        <f>IF(OR($I54=1,AND($I54=0,$L54=1)),中間シート!T54,"")</f>
        <v>#REF!</v>
      </c>
      <c r="U54" s="291" t="e">
        <f>IF(OR($I54=1,AND($I54=0,$L54=1)),中間シート!U54,"")</f>
        <v>#REF!</v>
      </c>
      <c r="V54" s="291" t="e">
        <f>IF(OR($I54=1,AND($I54=0,$L54=1)),中間シート!V54,"")</f>
        <v>#REF!</v>
      </c>
      <c r="W54" s="291" t="e">
        <f>IF(OR($I54=1,AND($I54=0,$L54=1)),中間シート!W54,"")</f>
        <v>#REF!</v>
      </c>
      <c r="X54" s="291" t="e">
        <f>IF(OR($I54=1,AND($I54=0,$L54=1)),中間シート!X54,"")</f>
        <v>#REF!</v>
      </c>
      <c r="Y54" s="291" t="e">
        <f>IF(OR($I54=1,AND($I54=0,$L54=1)),中間シート!Y54,"")</f>
        <v>#REF!</v>
      </c>
      <c r="Z54" s="291" t="e">
        <f>IF(OR($I54=1,AND($I54=0,$L54=1)),中間シート!Z54,"")</f>
        <v>#REF!</v>
      </c>
      <c r="AA54" s="291" t="e">
        <f>IF(OR($I54=1,AND($I54=0,$L54=1)),中間シート!AA54,"")</f>
        <v>#REF!</v>
      </c>
      <c r="AB54" s="291" t="e">
        <f>IF(OR($I54=1,AND($I54=0,$L54=1)),中間シート!AB54,"")</f>
        <v>#REF!</v>
      </c>
      <c r="AC54" s="291" t="e">
        <f>IF(OR($I54=1,AND($I54=0,$L54=1)),中間シート!AC54,"")</f>
        <v>#REF!</v>
      </c>
      <c r="AD54" s="291" t="e">
        <f>IF(OR($I54=1,AND($I54=0,$L54=1)),中間シート!AD54,"")</f>
        <v>#REF!</v>
      </c>
      <c r="AE54" s="291" t="e">
        <f>IF(OR($I54=1,AND($I54=0,$L54=1)),中間シート!AE54,"")</f>
        <v>#REF!</v>
      </c>
      <c r="AF54" s="324"/>
      <c r="AG54" s="291" t="e">
        <f>IF(OR($I54=1,AND($I54=0,$L54=1)),中間シート!AG54,"")</f>
        <v>#REF!</v>
      </c>
      <c r="AH54" s="291" t="e">
        <f>IF(OR($I54=1,AND($I54=0,$L54=1)),中間シート!AH54,"")</f>
        <v>#REF!</v>
      </c>
      <c r="AI54" s="291" t="e">
        <f>IF(OR($I54=1,AND($I54=0,$L54=1)),中間シート!AI54,"")</f>
        <v>#REF!</v>
      </c>
      <c r="AJ54" s="291" t="e">
        <f>IF(OR($I54=1,AND($I54=0,$L54=1)),中間シート!AJ54,"")</f>
        <v>#REF!</v>
      </c>
      <c r="AK54" s="291" t="e">
        <f>IF(OR($I54=1,AND($I54=0,$L54=1)),中間シート!AK54,"")</f>
        <v>#REF!</v>
      </c>
      <c r="AL54" s="291" t="e">
        <f>IF($H54=1,中間シート!AL54,"")</f>
        <v>#REF!</v>
      </c>
      <c r="AM54" s="291" t="e">
        <f>IF($H54=1,中間シート!AM54,"")</f>
        <v>#REF!</v>
      </c>
      <c r="AN54" s="291" t="e">
        <f>IF($H54=1,中間シート!AN54,"")</f>
        <v>#REF!</v>
      </c>
      <c r="AO54" s="324"/>
      <c r="AP54" s="324"/>
      <c r="AQ54" s="291" t="e">
        <f>IF(OR($I54=1,AND($I54=0,$L54=1)),中間シート!AQ54,"")</f>
        <v>#REF!</v>
      </c>
      <c r="AR54" s="238"/>
      <c r="AS54" s="238"/>
      <c r="AT54" s="238"/>
      <c r="AU54" s="238"/>
    </row>
    <row r="55" spans="1:47">
      <c r="A55" s="223">
        <f>中間シート!A55</f>
        <v>50</v>
      </c>
      <c r="B55" s="238">
        <f>中間シート!B55</f>
        <v>13</v>
      </c>
      <c r="C55" s="238" t="e">
        <f>中間シート!C55</f>
        <v>#REF!</v>
      </c>
      <c r="D55" s="238" t="e">
        <f>中間シート!D55</f>
        <v>#REF!</v>
      </c>
      <c r="E55" s="238" t="e">
        <f>中間シート!E55</f>
        <v>#REF!</v>
      </c>
      <c r="F55" s="238" t="e">
        <f>中間シート!F55</f>
        <v>#REF!</v>
      </c>
      <c r="G55" s="238">
        <f>中間シート!G55</f>
        <v>2</v>
      </c>
      <c r="H55" s="238" t="e">
        <f>中間シート!H55</f>
        <v>#REF!</v>
      </c>
      <c r="I55" s="238" t="e">
        <f>中間シート!I55</f>
        <v>#REF!</v>
      </c>
      <c r="J55" s="238" t="e">
        <f>中間シート!J55</f>
        <v>#REF!</v>
      </c>
      <c r="K55" s="238" t="e">
        <f>中間シート!K55</f>
        <v>#REF!</v>
      </c>
      <c r="L55" s="221" t="e">
        <f>中間シート!L55</f>
        <v>#REF!</v>
      </c>
      <c r="M55" s="223" t="e">
        <f>中間シート!M55</f>
        <v>#REF!</v>
      </c>
      <c r="N55" s="261"/>
      <c r="O55" s="261"/>
      <c r="P55" s="261"/>
      <c r="Q55" s="276"/>
      <c r="R55" s="263" t="e">
        <f>IF(OR($I55=1,AND($I55=0,$L55=1)),中間シート!R55,"")</f>
        <v>#REF!</v>
      </c>
      <c r="S55" s="291" t="e">
        <f t="shared" si="0"/>
        <v>#REF!</v>
      </c>
      <c r="T55" s="261" t="e">
        <f>IF(OR($I55=1,AND($I55=0,$L55=1)),中間シート!T55,"")</f>
        <v>#REF!</v>
      </c>
      <c r="U55" s="291" t="e">
        <f>IF(OR($I55=1,AND($I55=0,$L55=1)),中間シート!U55,"")</f>
        <v>#REF!</v>
      </c>
      <c r="V55" s="291" t="e">
        <f>IF(OR($I55=1,AND($I55=0,$L55=1)),中間シート!V55,"")</f>
        <v>#REF!</v>
      </c>
      <c r="W55" s="291" t="e">
        <f>IF(OR($I55=1,AND($I55=0,$L55=1)),中間シート!W55,"")</f>
        <v>#REF!</v>
      </c>
      <c r="X55" s="291" t="e">
        <f>IF(OR($I55=1,AND($I55=0,$L55=1)),中間シート!X55,"")</f>
        <v>#REF!</v>
      </c>
      <c r="Y55" s="291" t="e">
        <f>IF(OR($I55=1,AND($I55=0,$L55=1)),中間シート!Y55,"")</f>
        <v>#REF!</v>
      </c>
      <c r="Z55" s="291" t="e">
        <f>IF(OR($I55=1,AND($I55=0,$L55=1)),中間シート!Z55,"")</f>
        <v>#REF!</v>
      </c>
      <c r="AA55" s="291" t="e">
        <f>IF(OR($I55=1,AND($I55=0,$L55=1)),中間シート!AA55,"")</f>
        <v>#REF!</v>
      </c>
      <c r="AB55" s="291" t="e">
        <f>IF(OR($I55=1,AND($I55=0,$L55=1)),中間シート!AB55,"")</f>
        <v>#REF!</v>
      </c>
      <c r="AC55" s="291" t="e">
        <f>IF(OR($I55=1,AND($I55=0,$L55=1)),中間シート!AC55,"")</f>
        <v>#REF!</v>
      </c>
      <c r="AD55" s="291" t="e">
        <f>IF(OR($I55=1,AND($I55=0,$L55=1)),中間シート!AD55,"")</f>
        <v>#REF!</v>
      </c>
      <c r="AE55" s="291" t="e">
        <f>IF(OR($I55=1,AND($I55=0,$L55=1)),中間シート!AE55,"")</f>
        <v>#REF!</v>
      </c>
      <c r="AF55" s="324"/>
      <c r="AG55" s="291" t="e">
        <f>IF(OR($I55=1,AND($I55=0,$L55=1)),中間シート!AG55,"")</f>
        <v>#REF!</v>
      </c>
      <c r="AH55" s="291" t="e">
        <f>IF(OR($I55=1,AND($I55=0,$L55=1)),中間シート!AH55,"")</f>
        <v>#REF!</v>
      </c>
      <c r="AI55" s="291" t="e">
        <f>IF(OR($I55=1,AND($I55=0,$L55=1)),中間シート!AI55,"")</f>
        <v>#REF!</v>
      </c>
      <c r="AJ55" s="291" t="e">
        <f>IF(OR($I55=1,AND($I55=0,$L55=1)),中間シート!AJ55,"")</f>
        <v>#REF!</v>
      </c>
      <c r="AK55" s="291" t="e">
        <f>IF(OR($I55=1,AND($I55=0,$L55=1)),中間シート!AK55,"")</f>
        <v>#REF!</v>
      </c>
      <c r="AL55" s="291" t="e">
        <f>IF($H55=1,中間シート!AL55,"")</f>
        <v>#REF!</v>
      </c>
      <c r="AM55" s="291" t="e">
        <f>IF($H55=1,中間シート!AM55,"")</f>
        <v>#REF!</v>
      </c>
      <c r="AN55" s="291" t="e">
        <f>IF($H55=1,中間シート!AN55,"")</f>
        <v>#REF!</v>
      </c>
      <c r="AO55" s="324"/>
      <c r="AP55" s="324"/>
      <c r="AQ55" s="291" t="e">
        <f>IF(OR($I55=1,AND($I55=0,$L55=1)),中間シート!AQ55,"")</f>
        <v>#REF!</v>
      </c>
      <c r="AR55" s="238"/>
      <c r="AS55" s="238"/>
      <c r="AT55" s="238"/>
      <c r="AU55" s="238"/>
    </row>
    <row r="56" spans="1:47">
      <c r="A56" s="223">
        <f>中間シート!A56</f>
        <v>51</v>
      </c>
      <c r="B56" s="238">
        <f>中間シート!B56</f>
        <v>13</v>
      </c>
      <c r="C56" s="238" t="e">
        <f>中間シート!C56</f>
        <v>#REF!</v>
      </c>
      <c r="D56" s="238" t="e">
        <f>中間シート!D56</f>
        <v>#REF!</v>
      </c>
      <c r="E56" s="238" t="e">
        <f>中間シート!E56</f>
        <v>#REF!</v>
      </c>
      <c r="F56" s="238" t="e">
        <f>中間シート!F56</f>
        <v>#REF!</v>
      </c>
      <c r="G56" s="238">
        <f>中間シート!G56</f>
        <v>3</v>
      </c>
      <c r="H56" s="238" t="e">
        <f>中間シート!H56</f>
        <v>#REF!</v>
      </c>
      <c r="I56" s="238" t="e">
        <f>中間シート!I56</f>
        <v>#REF!</v>
      </c>
      <c r="J56" s="238" t="e">
        <f>中間シート!J56</f>
        <v>#REF!</v>
      </c>
      <c r="K56" s="238" t="e">
        <f>中間シート!K56</f>
        <v>#REF!</v>
      </c>
      <c r="L56" s="221" t="e">
        <f>中間シート!L56</f>
        <v>#REF!</v>
      </c>
      <c r="M56" s="223" t="e">
        <f>中間シート!M56</f>
        <v>#REF!</v>
      </c>
      <c r="N56" s="261"/>
      <c r="O56" s="261"/>
      <c r="P56" s="261"/>
      <c r="Q56" s="276"/>
      <c r="R56" s="263" t="e">
        <f>IF(OR($I56=1,AND($I56=0,$L56=1)),中間シート!R56,"")</f>
        <v>#REF!</v>
      </c>
      <c r="S56" s="291" t="e">
        <f t="shared" si="0"/>
        <v>#REF!</v>
      </c>
      <c r="T56" s="261" t="e">
        <f>IF(OR($I56=1,AND($I56=0,$L56=1)),中間シート!T56,"")</f>
        <v>#REF!</v>
      </c>
      <c r="U56" s="291" t="e">
        <f>IF(OR($I56=1,AND($I56=0,$L56=1)),中間シート!U56,"")</f>
        <v>#REF!</v>
      </c>
      <c r="V56" s="291" t="e">
        <f>IF(OR($I56=1,AND($I56=0,$L56=1)),中間シート!V56,"")</f>
        <v>#REF!</v>
      </c>
      <c r="W56" s="291" t="e">
        <f>IF(OR($I56=1,AND($I56=0,$L56=1)),中間シート!W56,"")</f>
        <v>#REF!</v>
      </c>
      <c r="X56" s="291" t="e">
        <f>IF(OR($I56=1,AND($I56=0,$L56=1)),中間シート!X56,"")</f>
        <v>#REF!</v>
      </c>
      <c r="Y56" s="291" t="e">
        <f>IF(OR($I56=1,AND($I56=0,$L56=1)),中間シート!Y56,"")</f>
        <v>#REF!</v>
      </c>
      <c r="Z56" s="291" t="e">
        <f>IF(OR($I56=1,AND($I56=0,$L56=1)),中間シート!Z56,"")</f>
        <v>#REF!</v>
      </c>
      <c r="AA56" s="291" t="e">
        <f>IF(OR($I56=1,AND($I56=0,$L56=1)),中間シート!AA56,"")</f>
        <v>#REF!</v>
      </c>
      <c r="AB56" s="291" t="e">
        <f>IF(OR($I56=1,AND($I56=0,$L56=1)),中間シート!AB56,"")</f>
        <v>#REF!</v>
      </c>
      <c r="AC56" s="291" t="e">
        <f>IF(OR($I56=1,AND($I56=0,$L56=1)),中間シート!AC56,"")</f>
        <v>#REF!</v>
      </c>
      <c r="AD56" s="291" t="e">
        <f>IF(OR($I56=1,AND($I56=0,$L56=1)),中間シート!AD56,"")</f>
        <v>#REF!</v>
      </c>
      <c r="AE56" s="291" t="e">
        <f>IF(OR($I56=1,AND($I56=0,$L56=1)),中間シート!AE56,"")</f>
        <v>#REF!</v>
      </c>
      <c r="AF56" s="324"/>
      <c r="AG56" s="291" t="e">
        <f>IF(OR($I56=1,AND($I56=0,$L56=1)),中間シート!AG56,"")</f>
        <v>#REF!</v>
      </c>
      <c r="AH56" s="291" t="e">
        <f>IF(OR($I56=1,AND($I56=0,$L56=1)),中間シート!AH56,"")</f>
        <v>#REF!</v>
      </c>
      <c r="AI56" s="291" t="e">
        <f>IF(OR($I56=1,AND($I56=0,$L56=1)),中間シート!AI56,"")</f>
        <v>#REF!</v>
      </c>
      <c r="AJ56" s="291" t="e">
        <f>IF(OR($I56=1,AND($I56=0,$L56=1)),中間シート!AJ56,"")</f>
        <v>#REF!</v>
      </c>
      <c r="AK56" s="291" t="e">
        <f>IF(OR($I56=1,AND($I56=0,$L56=1)),中間シート!AK56,"")</f>
        <v>#REF!</v>
      </c>
      <c r="AL56" s="291" t="e">
        <f>IF($H56=1,中間シート!AL56,"")</f>
        <v>#REF!</v>
      </c>
      <c r="AM56" s="291" t="e">
        <f>IF($H56=1,中間シート!AM56,"")</f>
        <v>#REF!</v>
      </c>
      <c r="AN56" s="291" t="e">
        <f>IF($H56=1,中間シート!AN56,"")</f>
        <v>#REF!</v>
      </c>
      <c r="AO56" s="324"/>
      <c r="AP56" s="324"/>
      <c r="AQ56" s="291" t="e">
        <f>IF(OR($I56=1,AND($I56=0,$L56=1)),中間シート!AQ56,"")</f>
        <v>#REF!</v>
      </c>
      <c r="AR56" s="238"/>
      <c r="AS56" s="238"/>
      <c r="AT56" s="238"/>
      <c r="AU56" s="238"/>
    </row>
    <row r="57" spans="1:47">
      <c r="A57" s="223">
        <f>中間シート!A57</f>
        <v>52</v>
      </c>
      <c r="B57" s="238">
        <f>中間シート!B57</f>
        <v>13</v>
      </c>
      <c r="C57" s="238" t="e">
        <f>中間シート!C57</f>
        <v>#REF!</v>
      </c>
      <c r="D57" s="238" t="e">
        <f>中間シート!D57</f>
        <v>#REF!</v>
      </c>
      <c r="E57" s="238" t="e">
        <f>中間シート!E57</f>
        <v>#REF!</v>
      </c>
      <c r="F57" s="238" t="e">
        <f>中間シート!F57</f>
        <v>#REF!</v>
      </c>
      <c r="G57" s="238">
        <f>中間シート!G57</f>
        <v>4</v>
      </c>
      <c r="H57" s="238" t="e">
        <f>中間シート!H57</f>
        <v>#REF!</v>
      </c>
      <c r="I57" s="238" t="e">
        <f>中間シート!I57</f>
        <v>#REF!</v>
      </c>
      <c r="J57" s="238" t="e">
        <f>中間シート!J57</f>
        <v>#REF!</v>
      </c>
      <c r="K57" s="238" t="e">
        <f>中間シート!K57</f>
        <v>#REF!</v>
      </c>
      <c r="L57" s="221" t="e">
        <f>中間シート!L57</f>
        <v>#REF!</v>
      </c>
      <c r="M57" s="223" t="e">
        <f>中間シート!M57</f>
        <v>#REF!</v>
      </c>
      <c r="N57" s="261"/>
      <c r="O57" s="261"/>
      <c r="P57" s="261"/>
      <c r="Q57" s="276"/>
      <c r="R57" s="263" t="e">
        <f>IF(OR($I57=1,AND($I57=0,$L57=1)),中間シート!R57,"")</f>
        <v>#REF!</v>
      </c>
      <c r="S57" s="291" t="e">
        <f t="shared" si="0"/>
        <v>#REF!</v>
      </c>
      <c r="T57" s="261" t="e">
        <f>IF(OR($I57=1,AND($I57=0,$L57=1)),中間シート!T57,"")</f>
        <v>#REF!</v>
      </c>
      <c r="U57" s="291" t="e">
        <f>IF(OR($I57=1,AND($I57=0,$L57=1)),中間シート!U57,"")</f>
        <v>#REF!</v>
      </c>
      <c r="V57" s="291" t="e">
        <f>IF(OR($I57=1,AND($I57=0,$L57=1)),中間シート!V57,"")</f>
        <v>#REF!</v>
      </c>
      <c r="W57" s="291" t="e">
        <f>IF(OR($I57=1,AND($I57=0,$L57=1)),中間シート!W57,"")</f>
        <v>#REF!</v>
      </c>
      <c r="X57" s="291" t="e">
        <f>IF(OR($I57=1,AND($I57=0,$L57=1)),中間シート!X57,"")</f>
        <v>#REF!</v>
      </c>
      <c r="Y57" s="291" t="e">
        <f>IF(OR($I57=1,AND($I57=0,$L57=1)),中間シート!Y57,"")</f>
        <v>#REF!</v>
      </c>
      <c r="Z57" s="291" t="e">
        <f>IF(OR($I57=1,AND($I57=0,$L57=1)),中間シート!Z57,"")</f>
        <v>#REF!</v>
      </c>
      <c r="AA57" s="291" t="e">
        <f>IF(OR($I57=1,AND($I57=0,$L57=1)),中間シート!AA57,"")</f>
        <v>#REF!</v>
      </c>
      <c r="AB57" s="291" t="e">
        <f>IF(OR($I57=1,AND($I57=0,$L57=1)),中間シート!AB57,"")</f>
        <v>#REF!</v>
      </c>
      <c r="AC57" s="291" t="e">
        <f>IF(OR($I57=1,AND($I57=0,$L57=1)),中間シート!AC57,"")</f>
        <v>#REF!</v>
      </c>
      <c r="AD57" s="291" t="e">
        <f>IF(OR($I57=1,AND($I57=0,$L57=1)),中間シート!AD57,"")</f>
        <v>#REF!</v>
      </c>
      <c r="AE57" s="291" t="e">
        <f>IF(OR($I57=1,AND($I57=0,$L57=1)),中間シート!AE57,"")</f>
        <v>#REF!</v>
      </c>
      <c r="AF57" s="324"/>
      <c r="AG57" s="291" t="e">
        <f>IF(OR($I57=1,AND($I57=0,$L57=1)),中間シート!AG57,"")</f>
        <v>#REF!</v>
      </c>
      <c r="AH57" s="291" t="e">
        <f>IF(OR($I57=1,AND($I57=0,$L57=1)),中間シート!AH57,"")</f>
        <v>#REF!</v>
      </c>
      <c r="AI57" s="291" t="e">
        <f>IF(OR($I57=1,AND($I57=0,$L57=1)),中間シート!AI57,"")</f>
        <v>#REF!</v>
      </c>
      <c r="AJ57" s="291" t="e">
        <f>IF(OR($I57=1,AND($I57=0,$L57=1)),中間シート!AJ57,"")</f>
        <v>#REF!</v>
      </c>
      <c r="AK57" s="291" t="e">
        <f>IF(OR($I57=1,AND($I57=0,$L57=1)),中間シート!AK57,"")</f>
        <v>#REF!</v>
      </c>
      <c r="AL57" s="291" t="e">
        <f>IF($H57=1,中間シート!AL57,"")</f>
        <v>#REF!</v>
      </c>
      <c r="AM57" s="291" t="e">
        <f>IF($H57=1,中間シート!AM57,"")</f>
        <v>#REF!</v>
      </c>
      <c r="AN57" s="291" t="e">
        <f>IF($H57=1,中間シート!AN57,"")</f>
        <v>#REF!</v>
      </c>
      <c r="AO57" s="324"/>
      <c r="AP57" s="324"/>
      <c r="AQ57" s="291" t="e">
        <f>IF(OR($I57=1,AND($I57=0,$L57=1)),中間シート!AQ57,"")</f>
        <v>#REF!</v>
      </c>
      <c r="AR57" s="238"/>
      <c r="AS57" s="238"/>
      <c r="AT57" s="238"/>
      <c r="AU57" s="238"/>
    </row>
    <row r="58" spans="1:47">
      <c r="A58" s="223">
        <f>中間シート!A58</f>
        <v>53</v>
      </c>
      <c r="B58" s="238">
        <f>中間シート!B58</f>
        <v>14</v>
      </c>
      <c r="C58" s="238" t="e">
        <f>中間シート!C58</f>
        <v>#REF!</v>
      </c>
      <c r="D58" s="238" t="e">
        <f>中間シート!D58</f>
        <v>#REF!</v>
      </c>
      <c r="E58" s="238" t="e">
        <f>中間シート!E58</f>
        <v>#REF!</v>
      </c>
      <c r="F58" s="238" t="e">
        <f>中間シート!F58</f>
        <v>#REF!</v>
      </c>
      <c r="G58" s="238">
        <f>中間シート!G58</f>
        <v>1</v>
      </c>
      <c r="H58" s="238" t="e">
        <f>中間シート!H58</f>
        <v>#REF!</v>
      </c>
      <c r="I58" s="238" t="e">
        <f>中間シート!I58</f>
        <v>#REF!</v>
      </c>
      <c r="J58" s="238" t="e">
        <f>中間シート!J58</f>
        <v>#REF!</v>
      </c>
      <c r="K58" s="238" t="e">
        <f>中間シート!K58</f>
        <v>#REF!</v>
      </c>
      <c r="L58" s="221" t="e">
        <f>中間シート!L58</f>
        <v>#REF!</v>
      </c>
      <c r="M58" s="223" t="e">
        <f>中間シート!M58</f>
        <v>#REF!</v>
      </c>
      <c r="N58" s="261"/>
      <c r="O58" s="261"/>
      <c r="P58" s="261"/>
      <c r="Q58" s="276"/>
      <c r="R58" s="263" t="e">
        <f>IF(OR($I58=1,AND($I58=0,$L58=1)),中間シート!R58,"")</f>
        <v>#REF!</v>
      </c>
      <c r="S58" s="291" t="e">
        <f t="shared" si="0"/>
        <v>#REF!</v>
      </c>
      <c r="T58" s="261" t="e">
        <f>IF(OR($I58=1,AND($I58=0,$L58=1)),中間シート!T58,"")</f>
        <v>#REF!</v>
      </c>
      <c r="U58" s="291" t="e">
        <f>IF(OR($I58=1,AND($I58=0,$L58=1)),中間シート!U58,"")</f>
        <v>#REF!</v>
      </c>
      <c r="V58" s="291" t="e">
        <f>IF(OR($I58=1,AND($I58=0,$L58=1)),中間シート!V58,"")</f>
        <v>#REF!</v>
      </c>
      <c r="W58" s="291" t="e">
        <f>IF(OR($I58=1,AND($I58=0,$L58=1)),中間シート!W58,"")</f>
        <v>#REF!</v>
      </c>
      <c r="X58" s="291" t="e">
        <f>IF(OR($I58=1,AND($I58=0,$L58=1)),中間シート!X58,"")</f>
        <v>#REF!</v>
      </c>
      <c r="Y58" s="291" t="e">
        <f>IF(OR($I58=1,AND($I58=0,$L58=1)),中間シート!Y58,"")</f>
        <v>#REF!</v>
      </c>
      <c r="Z58" s="291" t="e">
        <f>IF(OR($I58=1,AND($I58=0,$L58=1)),中間シート!Z58,"")</f>
        <v>#REF!</v>
      </c>
      <c r="AA58" s="291" t="e">
        <f>IF(OR($I58=1,AND($I58=0,$L58=1)),中間シート!AA58,"")</f>
        <v>#REF!</v>
      </c>
      <c r="AB58" s="291" t="e">
        <f>IF(OR($I58=1,AND($I58=0,$L58=1)),中間シート!AB58,"")</f>
        <v>#REF!</v>
      </c>
      <c r="AC58" s="291" t="e">
        <f>IF(OR($I58=1,AND($I58=0,$L58=1)),中間シート!AC58,"")</f>
        <v>#REF!</v>
      </c>
      <c r="AD58" s="291" t="e">
        <f>IF(OR($I58=1,AND($I58=0,$L58=1)),中間シート!AD58,"")</f>
        <v>#REF!</v>
      </c>
      <c r="AE58" s="291" t="e">
        <f>IF(OR($I58=1,AND($I58=0,$L58=1)),中間シート!AE58,"")</f>
        <v>#REF!</v>
      </c>
      <c r="AF58" s="324"/>
      <c r="AG58" s="291" t="e">
        <f>IF(OR($I58=1,AND($I58=0,$L58=1)),中間シート!AG58,"")</f>
        <v>#REF!</v>
      </c>
      <c r="AH58" s="291" t="e">
        <f>IF(OR($I58=1,AND($I58=0,$L58=1)),中間シート!AH58,"")</f>
        <v>#REF!</v>
      </c>
      <c r="AI58" s="291" t="e">
        <f>IF(OR($I58=1,AND($I58=0,$L58=1)),中間シート!AI58,"")</f>
        <v>#REF!</v>
      </c>
      <c r="AJ58" s="291" t="e">
        <f>IF(OR($I58=1,AND($I58=0,$L58=1)),中間シート!AJ58,"")</f>
        <v>#REF!</v>
      </c>
      <c r="AK58" s="291" t="e">
        <f>IF(OR($I58=1,AND($I58=0,$L58=1)),中間シート!AK58,"")</f>
        <v>#REF!</v>
      </c>
      <c r="AL58" s="291" t="e">
        <f>IF($H58=1,中間シート!AL58,"")</f>
        <v>#REF!</v>
      </c>
      <c r="AM58" s="291" t="e">
        <f>IF($H58=1,中間シート!AM58,"")</f>
        <v>#REF!</v>
      </c>
      <c r="AN58" s="291" t="e">
        <f>IF($H58=1,中間シート!AN58,"")</f>
        <v>#REF!</v>
      </c>
      <c r="AO58" s="324"/>
      <c r="AP58" s="324"/>
      <c r="AQ58" s="291" t="e">
        <f>IF(OR($I58=1,AND($I58=0,$L58=1)),中間シート!AQ58,"")</f>
        <v>#REF!</v>
      </c>
      <c r="AR58" s="238"/>
      <c r="AS58" s="238"/>
      <c r="AT58" s="238"/>
      <c r="AU58" s="238"/>
    </row>
    <row r="59" spans="1:47">
      <c r="A59" s="223">
        <f>中間シート!A59</f>
        <v>54</v>
      </c>
      <c r="B59" s="238">
        <f>中間シート!B59</f>
        <v>14</v>
      </c>
      <c r="C59" s="238" t="e">
        <f>中間シート!C59</f>
        <v>#REF!</v>
      </c>
      <c r="D59" s="238" t="e">
        <f>中間シート!D59</f>
        <v>#REF!</v>
      </c>
      <c r="E59" s="238" t="e">
        <f>中間シート!E59</f>
        <v>#REF!</v>
      </c>
      <c r="F59" s="238" t="e">
        <f>中間シート!F59</f>
        <v>#REF!</v>
      </c>
      <c r="G59" s="238">
        <f>中間シート!G59</f>
        <v>2</v>
      </c>
      <c r="H59" s="238" t="e">
        <f>中間シート!H59</f>
        <v>#REF!</v>
      </c>
      <c r="I59" s="238" t="e">
        <f>中間シート!I59</f>
        <v>#REF!</v>
      </c>
      <c r="J59" s="238" t="e">
        <f>中間シート!J59</f>
        <v>#REF!</v>
      </c>
      <c r="K59" s="238" t="e">
        <f>中間シート!K59</f>
        <v>#REF!</v>
      </c>
      <c r="L59" s="221" t="e">
        <f>中間シート!L59</f>
        <v>#REF!</v>
      </c>
      <c r="M59" s="223" t="e">
        <f>中間シート!M59</f>
        <v>#REF!</v>
      </c>
      <c r="N59" s="261"/>
      <c r="O59" s="261"/>
      <c r="P59" s="261"/>
      <c r="Q59" s="276"/>
      <c r="R59" s="263" t="e">
        <f>IF(OR($I59=1,AND($I59=0,$L59=1)),中間シート!R59,"")</f>
        <v>#REF!</v>
      </c>
      <c r="S59" s="291" t="e">
        <f t="shared" si="0"/>
        <v>#REF!</v>
      </c>
      <c r="T59" s="261" t="e">
        <f>IF(OR($I59=1,AND($I59=0,$L59=1)),中間シート!T59,"")</f>
        <v>#REF!</v>
      </c>
      <c r="U59" s="291" t="e">
        <f>IF(OR($I59=1,AND($I59=0,$L59=1)),中間シート!U59,"")</f>
        <v>#REF!</v>
      </c>
      <c r="V59" s="291" t="e">
        <f>IF(OR($I59=1,AND($I59=0,$L59=1)),中間シート!V59,"")</f>
        <v>#REF!</v>
      </c>
      <c r="W59" s="291" t="e">
        <f>IF(OR($I59=1,AND($I59=0,$L59=1)),中間シート!W59,"")</f>
        <v>#REF!</v>
      </c>
      <c r="X59" s="291" t="e">
        <f>IF(OR($I59=1,AND($I59=0,$L59=1)),中間シート!X59,"")</f>
        <v>#REF!</v>
      </c>
      <c r="Y59" s="291" t="e">
        <f>IF(OR($I59=1,AND($I59=0,$L59=1)),中間シート!Y59,"")</f>
        <v>#REF!</v>
      </c>
      <c r="Z59" s="291" t="e">
        <f>IF(OR($I59=1,AND($I59=0,$L59=1)),中間シート!Z59,"")</f>
        <v>#REF!</v>
      </c>
      <c r="AA59" s="291" t="e">
        <f>IF(OR($I59=1,AND($I59=0,$L59=1)),中間シート!AA59,"")</f>
        <v>#REF!</v>
      </c>
      <c r="AB59" s="291" t="e">
        <f>IF(OR($I59=1,AND($I59=0,$L59=1)),中間シート!AB59,"")</f>
        <v>#REF!</v>
      </c>
      <c r="AC59" s="291" t="e">
        <f>IF(OR($I59=1,AND($I59=0,$L59=1)),中間シート!AC59,"")</f>
        <v>#REF!</v>
      </c>
      <c r="AD59" s="291" t="e">
        <f>IF(OR($I59=1,AND($I59=0,$L59=1)),中間シート!AD59,"")</f>
        <v>#REF!</v>
      </c>
      <c r="AE59" s="291" t="e">
        <f>IF(OR($I59=1,AND($I59=0,$L59=1)),中間シート!AE59,"")</f>
        <v>#REF!</v>
      </c>
      <c r="AF59" s="324"/>
      <c r="AG59" s="291" t="e">
        <f>IF(OR($I59=1,AND($I59=0,$L59=1)),中間シート!AG59,"")</f>
        <v>#REF!</v>
      </c>
      <c r="AH59" s="291" t="e">
        <f>IF(OR($I59=1,AND($I59=0,$L59=1)),中間シート!AH59,"")</f>
        <v>#REF!</v>
      </c>
      <c r="AI59" s="291" t="e">
        <f>IF(OR($I59=1,AND($I59=0,$L59=1)),中間シート!AI59,"")</f>
        <v>#REF!</v>
      </c>
      <c r="AJ59" s="291" t="e">
        <f>IF(OR($I59=1,AND($I59=0,$L59=1)),中間シート!AJ59,"")</f>
        <v>#REF!</v>
      </c>
      <c r="AK59" s="291" t="e">
        <f>IF(OR($I59=1,AND($I59=0,$L59=1)),中間シート!AK59,"")</f>
        <v>#REF!</v>
      </c>
      <c r="AL59" s="291" t="e">
        <f>IF($H59=1,中間シート!AL59,"")</f>
        <v>#REF!</v>
      </c>
      <c r="AM59" s="291" t="e">
        <f>IF($H59=1,中間シート!AM59,"")</f>
        <v>#REF!</v>
      </c>
      <c r="AN59" s="291" t="e">
        <f>IF($H59=1,中間シート!AN59,"")</f>
        <v>#REF!</v>
      </c>
      <c r="AO59" s="324"/>
      <c r="AP59" s="324"/>
      <c r="AQ59" s="291" t="e">
        <f>IF(OR($I59=1,AND($I59=0,$L59=1)),中間シート!AQ59,"")</f>
        <v>#REF!</v>
      </c>
      <c r="AR59" s="238"/>
      <c r="AS59" s="238"/>
      <c r="AT59" s="238"/>
      <c r="AU59" s="238"/>
    </row>
    <row r="60" spans="1:47">
      <c r="A60" s="223">
        <f>中間シート!A60</f>
        <v>55</v>
      </c>
      <c r="B60" s="238">
        <f>中間シート!B60</f>
        <v>14</v>
      </c>
      <c r="C60" s="238" t="e">
        <f>中間シート!C60</f>
        <v>#REF!</v>
      </c>
      <c r="D60" s="238" t="e">
        <f>中間シート!D60</f>
        <v>#REF!</v>
      </c>
      <c r="E60" s="238" t="e">
        <f>中間シート!E60</f>
        <v>#REF!</v>
      </c>
      <c r="F60" s="238" t="e">
        <f>中間シート!F60</f>
        <v>#REF!</v>
      </c>
      <c r="G60" s="238">
        <f>中間シート!G60</f>
        <v>3</v>
      </c>
      <c r="H60" s="238" t="e">
        <f>中間シート!H60</f>
        <v>#REF!</v>
      </c>
      <c r="I60" s="238" t="e">
        <f>中間シート!I60</f>
        <v>#REF!</v>
      </c>
      <c r="J60" s="238" t="e">
        <f>中間シート!J60</f>
        <v>#REF!</v>
      </c>
      <c r="K60" s="238" t="e">
        <f>中間シート!K60</f>
        <v>#REF!</v>
      </c>
      <c r="L60" s="221" t="e">
        <f>中間シート!L60</f>
        <v>#REF!</v>
      </c>
      <c r="M60" s="223" t="e">
        <f>中間シート!M60</f>
        <v>#REF!</v>
      </c>
      <c r="N60" s="261"/>
      <c r="O60" s="261"/>
      <c r="P60" s="261"/>
      <c r="Q60" s="276"/>
      <c r="R60" s="263" t="e">
        <f>IF(OR($I60=1,AND($I60=0,$L60=1)),中間シート!R60,"")</f>
        <v>#REF!</v>
      </c>
      <c r="S60" s="291" t="e">
        <f t="shared" si="0"/>
        <v>#REF!</v>
      </c>
      <c r="T60" s="261" t="e">
        <f>IF(OR($I60=1,AND($I60=0,$L60=1)),中間シート!T60,"")</f>
        <v>#REF!</v>
      </c>
      <c r="U60" s="291" t="e">
        <f>IF(OR($I60=1,AND($I60=0,$L60=1)),中間シート!U60,"")</f>
        <v>#REF!</v>
      </c>
      <c r="V60" s="291" t="e">
        <f>IF(OR($I60=1,AND($I60=0,$L60=1)),中間シート!V60,"")</f>
        <v>#REF!</v>
      </c>
      <c r="W60" s="291" t="e">
        <f>IF(OR($I60=1,AND($I60=0,$L60=1)),中間シート!W60,"")</f>
        <v>#REF!</v>
      </c>
      <c r="X60" s="291" t="e">
        <f>IF(OR($I60=1,AND($I60=0,$L60=1)),中間シート!X60,"")</f>
        <v>#REF!</v>
      </c>
      <c r="Y60" s="291" t="e">
        <f>IF(OR($I60=1,AND($I60=0,$L60=1)),中間シート!Y60,"")</f>
        <v>#REF!</v>
      </c>
      <c r="Z60" s="291" t="e">
        <f>IF(OR($I60=1,AND($I60=0,$L60=1)),中間シート!Z60,"")</f>
        <v>#REF!</v>
      </c>
      <c r="AA60" s="291" t="e">
        <f>IF(OR($I60=1,AND($I60=0,$L60=1)),中間シート!AA60,"")</f>
        <v>#REF!</v>
      </c>
      <c r="AB60" s="291" t="e">
        <f>IF(OR($I60=1,AND($I60=0,$L60=1)),中間シート!AB60,"")</f>
        <v>#REF!</v>
      </c>
      <c r="AC60" s="291" t="e">
        <f>IF(OR($I60=1,AND($I60=0,$L60=1)),中間シート!AC60,"")</f>
        <v>#REF!</v>
      </c>
      <c r="AD60" s="291" t="e">
        <f>IF(OR($I60=1,AND($I60=0,$L60=1)),中間シート!AD60,"")</f>
        <v>#REF!</v>
      </c>
      <c r="AE60" s="291" t="e">
        <f>IF(OR($I60=1,AND($I60=0,$L60=1)),中間シート!AE60,"")</f>
        <v>#REF!</v>
      </c>
      <c r="AF60" s="324"/>
      <c r="AG60" s="291" t="e">
        <f>IF(OR($I60=1,AND($I60=0,$L60=1)),中間シート!AG60,"")</f>
        <v>#REF!</v>
      </c>
      <c r="AH60" s="291" t="e">
        <f>IF(OR($I60=1,AND($I60=0,$L60=1)),中間シート!AH60,"")</f>
        <v>#REF!</v>
      </c>
      <c r="AI60" s="291" t="e">
        <f>IF(OR($I60=1,AND($I60=0,$L60=1)),中間シート!AI60,"")</f>
        <v>#REF!</v>
      </c>
      <c r="AJ60" s="291" t="e">
        <f>IF(OR($I60=1,AND($I60=0,$L60=1)),中間シート!AJ60,"")</f>
        <v>#REF!</v>
      </c>
      <c r="AK60" s="291" t="e">
        <f>IF(OR($I60=1,AND($I60=0,$L60=1)),中間シート!AK60,"")</f>
        <v>#REF!</v>
      </c>
      <c r="AL60" s="291" t="e">
        <f>IF($H60=1,中間シート!AL60,"")</f>
        <v>#REF!</v>
      </c>
      <c r="AM60" s="291" t="e">
        <f>IF($H60=1,中間シート!AM60,"")</f>
        <v>#REF!</v>
      </c>
      <c r="AN60" s="291" t="e">
        <f>IF($H60=1,中間シート!AN60,"")</f>
        <v>#REF!</v>
      </c>
      <c r="AO60" s="324"/>
      <c r="AP60" s="324"/>
      <c r="AQ60" s="291" t="e">
        <f>IF(OR($I60=1,AND($I60=0,$L60=1)),中間シート!AQ60,"")</f>
        <v>#REF!</v>
      </c>
      <c r="AR60" s="238"/>
      <c r="AS60" s="238"/>
      <c r="AT60" s="238"/>
      <c r="AU60" s="238"/>
    </row>
    <row r="61" spans="1:47">
      <c r="A61" s="223">
        <f>中間シート!A61</f>
        <v>56</v>
      </c>
      <c r="B61" s="238">
        <f>中間シート!B61</f>
        <v>14</v>
      </c>
      <c r="C61" s="238" t="e">
        <f>中間シート!C61</f>
        <v>#REF!</v>
      </c>
      <c r="D61" s="238" t="e">
        <f>中間シート!D61</f>
        <v>#REF!</v>
      </c>
      <c r="E61" s="238" t="e">
        <f>中間シート!E61</f>
        <v>#REF!</v>
      </c>
      <c r="F61" s="238" t="e">
        <f>中間シート!F61</f>
        <v>#REF!</v>
      </c>
      <c r="G61" s="238">
        <f>中間シート!G61</f>
        <v>4</v>
      </c>
      <c r="H61" s="238" t="e">
        <f>中間シート!H61</f>
        <v>#REF!</v>
      </c>
      <c r="I61" s="238" t="e">
        <f>中間シート!I61</f>
        <v>#REF!</v>
      </c>
      <c r="J61" s="238" t="e">
        <f>中間シート!J61</f>
        <v>#REF!</v>
      </c>
      <c r="K61" s="238" t="e">
        <f>中間シート!K61</f>
        <v>#REF!</v>
      </c>
      <c r="L61" s="221" t="e">
        <f>中間シート!L61</f>
        <v>#REF!</v>
      </c>
      <c r="M61" s="223" t="e">
        <f>中間シート!M61</f>
        <v>#REF!</v>
      </c>
      <c r="N61" s="261"/>
      <c r="O61" s="261"/>
      <c r="P61" s="261"/>
      <c r="Q61" s="276"/>
      <c r="R61" s="263" t="e">
        <f>IF(OR($I61=1,AND($I61=0,$L61=1)),中間シート!R61,"")</f>
        <v>#REF!</v>
      </c>
      <c r="S61" s="291" t="e">
        <f t="shared" si="0"/>
        <v>#REF!</v>
      </c>
      <c r="T61" s="261" t="e">
        <f>IF(OR($I61=1,AND($I61=0,$L61=1)),中間シート!T61,"")</f>
        <v>#REF!</v>
      </c>
      <c r="U61" s="291" t="e">
        <f>IF(OR($I61=1,AND($I61=0,$L61=1)),中間シート!U61,"")</f>
        <v>#REF!</v>
      </c>
      <c r="V61" s="291" t="e">
        <f>IF(OR($I61=1,AND($I61=0,$L61=1)),中間シート!V61,"")</f>
        <v>#REF!</v>
      </c>
      <c r="W61" s="291" t="e">
        <f>IF(OR($I61=1,AND($I61=0,$L61=1)),中間シート!W61,"")</f>
        <v>#REF!</v>
      </c>
      <c r="X61" s="291" t="e">
        <f>IF(OR($I61=1,AND($I61=0,$L61=1)),中間シート!X61,"")</f>
        <v>#REF!</v>
      </c>
      <c r="Y61" s="291" t="e">
        <f>IF(OR($I61=1,AND($I61=0,$L61=1)),中間シート!Y61,"")</f>
        <v>#REF!</v>
      </c>
      <c r="Z61" s="291" t="e">
        <f>IF(OR($I61=1,AND($I61=0,$L61=1)),中間シート!Z61,"")</f>
        <v>#REF!</v>
      </c>
      <c r="AA61" s="291" t="e">
        <f>IF(OR($I61=1,AND($I61=0,$L61=1)),中間シート!AA61,"")</f>
        <v>#REF!</v>
      </c>
      <c r="AB61" s="291" t="e">
        <f>IF(OR($I61=1,AND($I61=0,$L61=1)),中間シート!AB61,"")</f>
        <v>#REF!</v>
      </c>
      <c r="AC61" s="291" t="e">
        <f>IF(OR($I61=1,AND($I61=0,$L61=1)),中間シート!AC61,"")</f>
        <v>#REF!</v>
      </c>
      <c r="AD61" s="291" t="e">
        <f>IF(OR($I61=1,AND($I61=0,$L61=1)),中間シート!AD61,"")</f>
        <v>#REF!</v>
      </c>
      <c r="AE61" s="291" t="e">
        <f>IF(OR($I61=1,AND($I61=0,$L61=1)),中間シート!AE61,"")</f>
        <v>#REF!</v>
      </c>
      <c r="AF61" s="324"/>
      <c r="AG61" s="291" t="e">
        <f>IF(OR($I61=1,AND($I61=0,$L61=1)),中間シート!AG61,"")</f>
        <v>#REF!</v>
      </c>
      <c r="AH61" s="291" t="e">
        <f>IF(OR($I61=1,AND($I61=0,$L61=1)),中間シート!AH61,"")</f>
        <v>#REF!</v>
      </c>
      <c r="AI61" s="291" t="e">
        <f>IF(OR($I61=1,AND($I61=0,$L61=1)),中間シート!AI61,"")</f>
        <v>#REF!</v>
      </c>
      <c r="AJ61" s="291" t="e">
        <f>IF(OR($I61=1,AND($I61=0,$L61=1)),中間シート!AJ61,"")</f>
        <v>#REF!</v>
      </c>
      <c r="AK61" s="291" t="e">
        <f>IF(OR($I61=1,AND($I61=0,$L61=1)),中間シート!AK61,"")</f>
        <v>#REF!</v>
      </c>
      <c r="AL61" s="291" t="e">
        <f>IF($H61=1,中間シート!AL61,"")</f>
        <v>#REF!</v>
      </c>
      <c r="AM61" s="291" t="e">
        <f>IF($H61=1,中間シート!AM61,"")</f>
        <v>#REF!</v>
      </c>
      <c r="AN61" s="291" t="e">
        <f>IF($H61=1,中間シート!AN61,"")</f>
        <v>#REF!</v>
      </c>
      <c r="AO61" s="324"/>
      <c r="AP61" s="324"/>
      <c r="AQ61" s="291" t="e">
        <f>IF(OR($I61=1,AND($I61=0,$L61=1)),中間シート!AQ61,"")</f>
        <v>#REF!</v>
      </c>
      <c r="AR61" s="238"/>
      <c r="AS61" s="238"/>
      <c r="AT61" s="238"/>
      <c r="AU61" s="238"/>
    </row>
    <row r="62" spans="1:47">
      <c r="A62" s="223">
        <f>中間シート!A62</f>
        <v>57</v>
      </c>
      <c r="B62" s="238">
        <f>中間シート!B62</f>
        <v>15</v>
      </c>
      <c r="C62" s="238" t="e">
        <f>中間シート!C62</f>
        <v>#REF!</v>
      </c>
      <c r="D62" s="238" t="e">
        <f>中間シート!D62</f>
        <v>#REF!</v>
      </c>
      <c r="E62" s="238" t="e">
        <f>中間シート!E62</f>
        <v>#REF!</v>
      </c>
      <c r="F62" s="238" t="e">
        <f>中間シート!F62</f>
        <v>#REF!</v>
      </c>
      <c r="G62" s="238">
        <f>中間シート!G62</f>
        <v>1</v>
      </c>
      <c r="H62" s="238" t="e">
        <f>中間シート!H62</f>
        <v>#REF!</v>
      </c>
      <c r="I62" s="238" t="e">
        <f>中間シート!I62</f>
        <v>#REF!</v>
      </c>
      <c r="J62" s="238" t="e">
        <f>中間シート!J62</f>
        <v>#REF!</v>
      </c>
      <c r="K62" s="238" t="e">
        <f>中間シート!K62</f>
        <v>#REF!</v>
      </c>
      <c r="L62" s="221" t="e">
        <f>中間シート!L62</f>
        <v>#REF!</v>
      </c>
      <c r="M62" s="223" t="e">
        <f>中間シート!M62</f>
        <v>#REF!</v>
      </c>
      <c r="N62" s="261"/>
      <c r="O62" s="261"/>
      <c r="P62" s="261"/>
      <c r="Q62" s="276"/>
      <c r="R62" s="263" t="e">
        <f>IF(OR($I62=1,AND($I62=0,$L62=1)),中間シート!R62,"")</f>
        <v>#REF!</v>
      </c>
      <c r="S62" s="291" t="e">
        <f t="shared" si="0"/>
        <v>#REF!</v>
      </c>
      <c r="T62" s="261" t="e">
        <f>IF(OR($I62=1,AND($I62=0,$L62=1)),中間シート!T62,"")</f>
        <v>#REF!</v>
      </c>
      <c r="U62" s="291" t="e">
        <f>IF(OR($I62=1,AND($I62=0,$L62=1)),中間シート!U62,"")</f>
        <v>#REF!</v>
      </c>
      <c r="V62" s="291" t="e">
        <f>IF(OR($I62=1,AND($I62=0,$L62=1)),中間シート!V62,"")</f>
        <v>#REF!</v>
      </c>
      <c r="W62" s="291" t="e">
        <f>IF(OR($I62=1,AND($I62=0,$L62=1)),中間シート!W62,"")</f>
        <v>#REF!</v>
      </c>
      <c r="X62" s="291" t="e">
        <f>IF(OR($I62=1,AND($I62=0,$L62=1)),中間シート!X62,"")</f>
        <v>#REF!</v>
      </c>
      <c r="Y62" s="291" t="e">
        <f>IF(OR($I62=1,AND($I62=0,$L62=1)),中間シート!Y62,"")</f>
        <v>#REF!</v>
      </c>
      <c r="Z62" s="291" t="e">
        <f>IF(OR($I62=1,AND($I62=0,$L62=1)),中間シート!Z62,"")</f>
        <v>#REF!</v>
      </c>
      <c r="AA62" s="291" t="e">
        <f>IF(OR($I62=1,AND($I62=0,$L62=1)),中間シート!AA62,"")</f>
        <v>#REF!</v>
      </c>
      <c r="AB62" s="291" t="e">
        <f>IF(OR($I62=1,AND($I62=0,$L62=1)),中間シート!AB62,"")</f>
        <v>#REF!</v>
      </c>
      <c r="AC62" s="291" t="e">
        <f>IF(OR($I62=1,AND($I62=0,$L62=1)),中間シート!AC62,"")</f>
        <v>#REF!</v>
      </c>
      <c r="AD62" s="291" t="e">
        <f>IF(OR($I62=1,AND($I62=0,$L62=1)),中間シート!AD62,"")</f>
        <v>#REF!</v>
      </c>
      <c r="AE62" s="291" t="e">
        <f>IF(OR($I62=1,AND($I62=0,$L62=1)),中間シート!AE62,"")</f>
        <v>#REF!</v>
      </c>
      <c r="AF62" s="324"/>
      <c r="AG62" s="291" t="e">
        <f>IF(OR($I62=1,AND($I62=0,$L62=1)),中間シート!AG62,"")</f>
        <v>#REF!</v>
      </c>
      <c r="AH62" s="291" t="e">
        <f>IF(OR($I62=1,AND($I62=0,$L62=1)),中間シート!AH62,"")</f>
        <v>#REF!</v>
      </c>
      <c r="AI62" s="291" t="e">
        <f>IF(OR($I62=1,AND($I62=0,$L62=1)),中間シート!AI62,"")</f>
        <v>#REF!</v>
      </c>
      <c r="AJ62" s="291" t="e">
        <f>IF(OR($I62=1,AND($I62=0,$L62=1)),中間シート!AJ62,"")</f>
        <v>#REF!</v>
      </c>
      <c r="AK62" s="291" t="e">
        <f>IF(OR($I62=1,AND($I62=0,$L62=1)),中間シート!AK62,"")</f>
        <v>#REF!</v>
      </c>
      <c r="AL62" s="291" t="e">
        <f>IF($H62=1,中間シート!AL62,"")</f>
        <v>#REF!</v>
      </c>
      <c r="AM62" s="291" t="e">
        <f>IF($H62=1,中間シート!AM62,"")</f>
        <v>#REF!</v>
      </c>
      <c r="AN62" s="291" t="e">
        <f>IF($H62=1,中間シート!AN62,"")</f>
        <v>#REF!</v>
      </c>
      <c r="AO62" s="324"/>
      <c r="AP62" s="324"/>
      <c r="AQ62" s="291" t="e">
        <f>IF(OR($I62=1,AND($I62=0,$L62=1)),中間シート!AQ62,"")</f>
        <v>#REF!</v>
      </c>
      <c r="AR62" s="238"/>
      <c r="AS62" s="238"/>
      <c r="AT62" s="238"/>
      <c r="AU62" s="238"/>
    </row>
    <row r="63" spans="1:47">
      <c r="A63" s="223">
        <f>中間シート!A63</f>
        <v>58</v>
      </c>
      <c r="B63" s="238">
        <f>中間シート!B63</f>
        <v>15</v>
      </c>
      <c r="C63" s="238" t="e">
        <f>中間シート!C63</f>
        <v>#REF!</v>
      </c>
      <c r="D63" s="238" t="e">
        <f>中間シート!D63</f>
        <v>#REF!</v>
      </c>
      <c r="E63" s="238" t="e">
        <f>中間シート!E63</f>
        <v>#REF!</v>
      </c>
      <c r="F63" s="238" t="e">
        <f>中間シート!F63</f>
        <v>#REF!</v>
      </c>
      <c r="G63" s="238">
        <f>中間シート!G63</f>
        <v>2</v>
      </c>
      <c r="H63" s="238" t="e">
        <f>中間シート!H63</f>
        <v>#REF!</v>
      </c>
      <c r="I63" s="238" t="e">
        <f>中間シート!I63</f>
        <v>#REF!</v>
      </c>
      <c r="J63" s="238" t="e">
        <f>中間シート!J63</f>
        <v>#REF!</v>
      </c>
      <c r="K63" s="238" t="e">
        <f>中間シート!K63</f>
        <v>#REF!</v>
      </c>
      <c r="L63" s="221" t="e">
        <f>中間シート!L63</f>
        <v>#REF!</v>
      </c>
      <c r="M63" s="223" t="e">
        <f>中間シート!M63</f>
        <v>#REF!</v>
      </c>
      <c r="N63" s="261"/>
      <c r="O63" s="261"/>
      <c r="P63" s="261"/>
      <c r="Q63" s="276"/>
      <c r="R63" s="263" t="e">
        <f>IF(OR($I63=1,AND($I63=0,$L63=1)),中間シート!R63,"")</f>
        <v>#REF!</v>
      </c>
      <c r="S63" s="291" t="e">
        <f t="shared" si="0"/>
        <v>#REF!</v>
      </c>
      <c r="T63" s="261" t="e">
        <f>IF(OR($I63=1,AND($I63=0,$L63=1)),中間シート!T63,"")</f>
        <v>#REF!</v>
      </c>
      <c r="U63" s="291" t="e">
        <f>IF(OR($I63=1,AND($I63=0,$L63=1)),中間シート!U63,"")</f>
        <v>#REF!</v>
      </c>
      <c r="V63" s="291" t="e">
        <f>IF(OR($I63=1,AND($I63=0,$L63=1)),中間シート!V63,"")</f>
        <v>#REF!</v>
      </c>
      <c r="W63" s="291" t="e">
        <f>IF(OR($I63=1,AND($I63=0,$L63=1)),中間シート!W63,"")</f>
        <v>#REF!</v>
      </c>
      <c r="X63" s="291" t="e">
        <f>IF(OR($I63=1,AND($I63=0,$L63=1)),中間シート!X63,"")</f>
        <v>#REF!</v>
      </c>
      <c r="Y63" s="291" t="e">
        <f>IF(OR($I63=1,AND($I63=0,$L63=1)),中間シート!Y63,"")</f>
        <v>#REF!</v>
      </c>
      <c r="Z63" s="291" t="e">
        <f>IF(OR($I63=1,AND($I63=0,$L63=1)),中間シート!Z63,"")</f>
        <v>#REF!</v>
      </c>
      <c r="AA63" s="291" t="e">
        <f>IF(OR($I63=1,AND($I63=0,$L63=1)),中間シート!AA63,"")</f>
        <v>#REF!</v>
      </c>
      <c r="AB63" s="291" t="e">
        <f>IF(OR($I63=1,AND($I63=0,$L63=1)),中間シート!AB63,"")</f>
        <v>#REF!</v>
      </c>
      <c r="AC63" s="291" t="e">
        <f>IF(OR($I63=1,AND($I63=0,$L63=1)),中間シート!AC63,"")</f>
        <v>#REF!</v>
      </c>
      <c r="AD63" s="291" t="e">
        <f>IF(OR($I63=1,AND($I63=0,$L63=1)),中間シート!AD63,"")</f>
        <v>#REF!</v>
      </c>
      <c r="AE63" s="291" t="e">
        <f>IF(OR($I63=1,AND($I63=0,$L63=1)),中間シート!AE63,"")</f>
        <v>#REF!</v>
      </c>
      <c r="AF63" s="324"/>
      <c r="AG63" s="291" t="e">
        <f>IF(OR($I63=1,AND($I63=0,$L63=1)),中間シート!AG63,"")</f>
        <v>#REF!</v>
      </c>
      <c r="AH63" s="291" t="e">
        <f>IF(OR($I63=1,AND($I63=0,$L63=1)),中間シート!AH63,"")</f>
        <v>#REF!</v>
      </c>
      <c r="AI63" s="291" t="e">
        <f>IF(OR($I63=1,AND($I63=0,$L63=1)),中間シート!AI63,"")</f>
        <v>#REF!</v>
      </c>
      <c r="AJ63" s="291" t="e">
        <f>IF(OR($I63=1,AND($I63=0,$L63=1)),中間シート!AJ63,"")</f>
        <v>#REF!</v>
      </c>
      <c r="AK63" s="291" t="e">
        <f>IF(OR($I63=1,AND($I63=0,$L63=1)),中間シート!AK63,"")</f>
        <v>#REF!</v>
      </c>
      <c r="AL63" s="291" t="e">
        <f>IF($H63=1,中間シート!AL63,"")</f>
        <v>#REF!</v>
      </c>
      <c r="AM63" s="291" t="e">
        <f>IF($H63=1,中間シート!AM63,"")</f>
        <v>#REF!</v>
      </c>
      <c r="AN63" s="291" t="e">
        <f>IF($H63=1,中間シート!AN63,"")</f>
        <v>#REF!</v>
      </c>
      <c r="AO63" s="324"/>
      <c r="AP63" s="324"/>
      <c r="AQ63" s="291" t="e">
        <f>IF(OR($I63=1,AND($I63=0,$L63=1)),中間シート!AQ63,"")</f>
        <v>#REF!</v>
      </c>
      <c r="AR63" s="238"/>
      <c r="AS63" s="238"/>
      <c r="AT63" s="238"/>
      <c r="AU63" s="238"/>
    </row>
    <row r="64" spans="1:47">
      <c r="A64" s="223">
        <f>中間シート!A64</f>
        <v>59</v>
      </c>
      <c r="B64" s="238">
        <f>中間シート!B64</f>
        <v>15</v>
      </c>
      <c r="C64" s="238" t="e">
        <f>中間シート!C64</f>
        <v>#REF!</v>
      </c>
      <c r="D64" s="238" t="e">
        <f>中間シート!D64</f>
        <v>#REF!</v>
      </c>
      <c r="E64" s="238" t="e">
        <f>中間シート!E64</f>
        <v>#REF!</v>
      </c>
      <c r="F64" s="238" t="e">
        <f>中間シート!F64</f>
        <v>#REF!</v>
      </c>
      <c r="G64" s="238">
        <f>中間シート!G64</f>
        <v>3</v>
      </c>
      <c r="H64" s="238" t="e">
        <f>中間シート!H64</f>
        <v>#REF!</v>
      </c>
      <c r="I64" s="238" t="e">
        <f>中間シート!I64</f>
        <v>#REF!</v>
      </c>
      <c r="J64" s="238" t="e">
        <f>中間シート!J64</f>
        <v>#REF!</v>
      </c>
      <c r="K64" s="238" t="e">
        <f>中間シート!K64</f>
        <v>#REF!</v>
      </c>
      <c r="L64" s="221" t="e">
        <f>中間シート!L64</f>
        <v>#REF!</v>
      </c>
      <c r="M64" s="223" t="e">
        <f>中間シート!M64</f>
        <v>#REF!</v>
      </c>
      <c r="N64" s="261"/>
      <c r="O64" s="261"/>
      <c r="P64" s="261"/>
      <c r="Q64" s="276"/>
      <c r="R64" s="263" t="e">
        <f>IF(OR($I64=1,AND($I64=0,$L64=1)),中間シート!R64,"")</f>
        <v>#REF!</v>
      </c>
      <c r="S64" s="291" t="e">
        <f t="shared" si="0"/>
        <v>#REF!</v>
      </c>
      <c r="T64" s="261" t="e">
        <f>IF(OR($I64=1,AND($I64=0,$L64=1)),中間シート!T64,"")</f>
        <v>#REF!</v>
      </c>
      <c r="U64" s="291" t="e">
        <f>IF(OR($I64=1,AND($I64=0,$L64=1)),中間シート!U64,"")</f>
        <v>#REF!</v>
      </c>
      <c r="V64" s="291" t="e">
        <f>IF(OR($I64=1,AND($I64=0,$L64=1)),中間シート!V64,"")</f>
        <v>#REF!</v>
      </c>
      <c r="W64" s="291" t="e">
        <f>IF(OR($I64=1,AND($I64=0,$L64=1)),中間シート!W64,"")</f>
        <v>#REF!</v>
      </c>
      <c r="X64" s="291" t="e">
        <f>IF(OR($I64=1,AND($I64=0,$L64=1)),中間シート!X64,"")</f>
        <v>#REF!</v>
      </c>
      <c r="Y64" s="291" t="e">
        <f>IF(OR($I64=1,AND($I64=0,$L64=1)),中間シート!Y64,"")</f>
        <v>#REF!</v>
      </c>
      <c r="Z64" s="291" t="e">
        <f>IF(OR($I64=1,AND($I64=0,$L64=1)),中間シート!Z64,"")</f>
        <v>#REF!</v>
      </c>
      <c r="AA64" s="291" t="e">
        <f>IF(OR($I64=1,AND($I64=0,$L64=1)),中間シート!AA64,"")</f>
        <v>#REF!</v>
      </c>
      <c r="AB64" s="291" t="e">
        <f>IF(OR($I64=1,AND($I64=0,$L64=1)),中間シート!AB64,"")</f>
        <v>#REF!</v>
      </c>
      <c r="AC64" s="291" t="e">
        <f>IF(OR($I64=1,AND($I64=0,$L64=1)),中間シート!AC64,"")</f>
        <v>#REF!</v>
      </c>
      <c r="AD64" s="291" t="e">
        <f>IF(OR($I64=1,AND($I64=0,$L64=1)),中間シート!AD64,"")</f>
        <v>#REF!</v>
      </c>
      <c r="AE64" s="291" t="e">
        <f>IF(OR($I64=1,AND($I64=0,$L64=1)),中間シート!AE64,"")</f>
        <v>#REF!</v>
      </c>
      <c r="AF64" s="324"/>
      <c r="AG64" s="291" t="e">
        <f>IF(OR($I64=1,AND($I64=0,$L64=1)),中間シート!AG64,"")</f>
        <v>#REF!</v>
      </c>
      <c r="AH64" s="291" t="e">
        <f>IF(OR($I64=1,AND($I64=0,$L64=1)),中間シート!AH64,"")</f>
        <v>#REF!</v>
      </c>
      <c r="AI64" s="291" t="e">
        <f>IF(OR($I64=1,AND($I64=0,$L64=1)),中間シート!AI64,"")</f>
        <v>#REF!</v>
      </c>
      <c r="AJ64" s="291" t="e">
        <f>IF(OR($I64=1,AND($I64=0,$L64=1)),中間シート!AJ64,"")</f>
        <v>#REF!</v>
      </c>
      <c r="AK64" s="291" t="e">
        <f>IF(OR($I64=1,AND($I64=0,$L64=1)),中間シート!AK64,"")</f>
        <v>#REF!</v>
      </c>
      <c r="AL64" s="291" t="e">
        <f>IF($H64=1,中間シート!AL64,"")</f>
        <v>#REF!</v>
      </c>
      <c r="AM64" s="291" t="e">
        <f>IF($H64=1,中間シート!AM64,"")</f>
        <v>#REF!</v>
      </c>
      <c r="AN64" s="291" t="e">
        <f>IF($H64=1,中間シート!AN64,"")</f>
        <v>#REF!</v>
      </c>
      <c r="AO64" s="324"/>
      <c r="AP64" s="324"/>
      <c r="AQ64" s="291" t="e">
        <f>IF(OR($I64=1,AND($I64=0,$L64=1)),中間シート!AQ64,"")</f>
        <v>#REF!</v>
      </c>
      <c r="AR64" s="238"/>
      <c r="AS64" s="238"/>
      <c r="AT64" s="238"/>
      <c r="AU64" s="238"/>
    </row>
    <row r="65" spans="1:47">
      <c r="A65" s="223">
        <f>中間シート!A65</f>
        <v>60</v>
      </c>
      <c r="B65" s="238">
        <f>中間シート!B65</f>
        <v>15</v>
      </c>
      <c r="C65" s="238" t="e">
        <f>中間シート!C65</f>
        <v>#REF!</v>
      </c>
      <c r="D65" s="238" t="e">
        <f>中間シート!D65</f>
        <v>#REF!</v>
      </c>
      <c r="E65" s="238" t="e">
        <f>中間シート!E65</f>
        <v>#REF!</v>
      </c>
      <c r="F65" s="238" t="e">
        <f>中間シート!F65</f>
        <v>#REF!</v>
      </c>
      <c r="G65" s="238">
        <f>中間シート!G65</f>
        <v>4</v>
      </c>
      <c r="H65" s="238" t="e">
        <f>中間シート!H65</f>
        <v>#REF!</v>
      </c>
      <c r="I65" s="238" t="e">
        <f>中間シート!I65</f>
        <v>#REF!</v>
      </c>
      <c r="J65" s="238" t="e">
        <f>中間シート!J65</f>
        <v>#REF!</v>
      </c>
      <c r="K65" s="238" t="e">
        <f>中間シート!K65</f>
        <v>#REF!</v>
      </c>
      <c r="L65" s="221" t="e">
        <f>中間シート!L65</f>
        <v>#REF!</v>
      </c>
      <c r="M65" s="223" t="e">
        <f>中間シート!M65</f>
        <v>#REF!</v>
      </c>
      <c r="N65" s="261"/>
      <c r="O65" s="261"/>
      <c r="P65" s="261"/>
      <c r="Q65" s="276"/>
      <c r="R65" s="263" t="e">
        <f>IF(OR($I65=1,AND($I65=0,$L65=1)),中間シート!R65,"")</f>
        <v>#REF!</v>
      </c>
      <c r="S65" s="291" t="e">
        <f t="shared" si="0"/>
        <v>#REF!</v>
      </c>
      <c r="T65" s="261" t="e">
        <f>IF(OR($I65=1,AND($I65=0,$L65=1)),中間シート!T65,"")</f>
        <v>#REF!</v>
      </c>
      <c r="U65" s="291" t="e">
        <f>IF(OR($I65=1,AND($I65=0,$L65=1)),中間シート!U65,"")</f>
        <v>#REF!</v>
      </c>
      <c r="V65" s="291" t="e">
        <f>IF(OR($I65=1,AND($I65=0,$L65=1)),中間シート!V65,"")</f>
        <v>#REF!</v>
      </c>
      <c r="W65" s="291" t="e">
        <f>IF(OR($I65=1,AND($I65=0,$L65=1)),中間シート!W65,"")</f>
        <v>#REF!</v>
      </c>
      <c r="X65" s="291" t="e">
        <f>IF(OR($I65=1,AND($I65=0,$L65=1)),中間シート!X65,"")</f>
        <v>#REF!</v>
      </c>
      <c r="Y65" s="291" t="e">
        <f>IF(OR($I65=1,AND($I65=0,$L65=1)),中間シート!Y65,"")</f>
        <v>#REF!</v>
      </c>
      <c r="Z65" s="291" t="e">
        <f>IF(OR($I65=1,AND($I65=0,$L65=1)),中間シート!Z65,"")</f>
        <v>#REF!</v>
      </c>
      <c r="AA65" s="291" t="e">
        <f>IF(OR($I65=1,AND($I65=0,$L65=1)),中間シート!AA65,"")</f>
        <v>#REF!</v>
      </c>
      <c r="AB65" s="291" t="e">
        <f>IF(OR($I65=1,AND($I65=0,$L65=1)),中間シート!AB65,"")</f>
        <v>#REF!</v>
      </c>
      <c r="AC65" s="291" t="e">
        <f>IF(OR($I65=1,AND($I65=0,$L65=1)),中間シート!AC65,"")</f>
        <v>#REF!</v>
      </c>
      <c r="AD65" s="291" t="e">
        <f>IF(OR($I65=1,AND($I65=0,$L65=1)),中間シート!AD65,"")</f>
        <v>#REF!</v>
      </c>
      <c r="AE65" s="291" t="e">
        <f>IF(OR($I65=1,AND($I65=0,$L65=1)),中間シート!AE65,"")</f>
        <v>#REF!</v>
      </c>
      <c r="AF65" s="324"/>
      <c r="AG65" s="291" t="e">
        <f>IF(OR($I65=1,AND($I65=0,$L65=1)),中間シート!AG65,"")</f>
        <v>#REF!</v>
      </c>
      <c r="AH65" s="291" t="e">
        <f>IF(OR($I65=1,AND($I65=0,$L65=1)),中間シート!AH65,"")</f>
        <v>#REF!</v>
      </c>
      <c r="AI65" s="291" t="e">
        <f>IF(OR($I65=1,AND($I65=0,$L65=1)),中間シート!AI65,"")</f>
        <v>#REF!</v>
      </c>
      <c r="AJ65" s="291" t="e">
        <f>IF(OR($I65=1,AND($I65=0,$L65=1)),中間シート!AJ65,"")</f>
        <v>#REF!</v>
      </c>
      <c r="AK65" s="291" t="e">
        <f>IF(OR($I65=1,AND($I65=0,$L65=1)),中間シート!AK65,"")</f>
        <v>#REF!</v>
      </c>
      <c r="AL65" s="291" t="e">
        <f>IF($H65=1,中間シート!AL65,"")</f>
        <v>#REF!</v>
      </c>
      <c r="AM65" s="291" t="e">
        <f>IF($H65=1,中間シート!AM65,"")</f>
        <v>#REF!</v>
      </c>
      <c r="AN65" s="291" t="e">
        <f>IF($H65=1,中間シート!AN65,"")</f>
        <v>#REF!</v>
      </c>
      <c r="AO65" s="324"/>
      <c r="AP65" s="324"/>
      <c r="AQ65" s="291" t="e">
        <f>IF(OR($I65=1,AND($I65=0,$L65=1)),中間シート!AQ65,"")</f>
        <v>#REF!</v>
      </c>
      <c r="AR65" s="238"/>
      <c r="AS65" s="238"/>
      <c r="AT65" s="238"/>
      <c r="AU65" s="238"/>
    </row>
    <row r="66" spans="1:47">
      <c r="A66" s="221"/>
      <c r="B66" s="238"/>
      <c r="C66" s="238"/>
      <c r="D66" s="238"/>
      <c r="E66" s="238"/>
      <c r="F66" s="238"/>
      <c r="G66" s="238"/>
      <c r="H66" s="238"/>
      <c r="I66" s="238"/>
      <c r="J66" s="238"/>
      <c r="K66" s="238"/>
      <c r="L66" s="221"/>
      <c r="M66" s="221"/>
      <c r="N66" s="261"/>
      <c r="O66" s="261"/>
      <c r="P66" s="261"/>
      <c r="Q66" s="276"/>
      <c r="R66" s="263" t="str">
        <f>IF(OR($I66=1,AND($I66=0,$L66=1)),中間シート!R66,"")</f>
        <v/>
      </c>
      <c r="S66" s="291" t="str">
        <f t="shared" si="0"/>
        <v/>
      </c>
      <c r="T66" s="261" t="str">
        <f>IF(OR($I66=1,AND($I66=0,$L66=1)),中間シート!T66,"")</f>
        <v/>
      </c>
      <c r="U66" s="291" t="str">
        <f>IF(OR($I66=1,AND($I66=0,$L66=1)),中間シート!U66,"")</f>
        <v/>
      </c>
      <c r="V66" s="291" t="str">
        <f>IF(OR($I66=1,AND($I66=0,$L66=1)),中間シート!V66,"")</f>
        <v/>
      </c>
      <c r="W66" s="291" t="str">
        <f>IF(OR($I66=1,AND($I66=0,$L66=1)),中間シート!W66,"")</f>
        <v/>
      </c>
      <c r="X66" s="291" t="str">
        <f>IF(OR($I66=1,AND($I66=0,$L66=1)),中間シート!X66,"")</f>
        <v/>
      </c>
      <c r="Y66" s="291" t="str">
        <f>IF(OR($I66=1,AND($I66=0,$L66=1)),中間シート!Y66,"")</f>
        <v/>
      </c>
      <c r="Z66" s="291" t="str">
        <f>IF(OR($I66=1,AND($I66=0,$L66=1)),中間シート!Z66,"")</f>
        <v/>
      </c>
      <c r="AA66" s="291" t="str">
        <f>IF(OR($I66=1,AND($I66=0,$L66=1)),中間シート!AA66,"")</f>
        <v/>
      </c>
      <c r="AB66" s="291" t="str">
        <f>IF(OR($I66=1,AND($I66=0,$L66=1)),中間シート!AB66,"")</f>
        <v/>
      </c>
      <c r="AC66" s="291" t="str">
        <f>IF(OR($I66=1,AND($I66=0,$L66=1)),中間シート!AC66,"")</f>
        <v/>
      </c>
      <c r="AD66" s="291" t="str">
        <f>IF(OR($I66=1,AND($I66=0,$L66=1)),中間シート!AD66,"")</f>
        <v/>
      </c>
      <c r="AE66" s="291" t="str">
        <f>IF(OR($I66=1,AND($I66=0,$L66=1)),中間シート!AE66,"")</f>
        <v/>
      </c>
      <c r="AF66" s="324"/>
      <c r="AG66" s="291" t="str">
        <f>IF(OR($I66=1,AND($I66=0,$L66=1)),中間シート!AG66,"")</f>
        <v/>
      </c>
      <c r="AH66" s="291" t="str">
        <f>IF(OR($I66=1,AND($I66=0,$L66=1)),中間シート!AH66,"")</f>
        <v/>
      </c>
      <c r="AI66" s="291" t="str">
        <f>IF(OR($I66=1,AND($I66=0,$L66=1)),中間シート!AI66,"")</f>
        <v/>
      </c>
      <c r="AJ66" s="291" t="str">
        <f>IF(OR($I66=1,AND($I66=0,$L66=1)),中間シート!AJ66,"")</f>
        <v/>
      </c>
      <c r="AK66" s="291" t="str">
        <f>IF(OR($I66=1,AND($I66=0,$L66=1)),中間シート!AK66,"")</f>
        <v/>
      </c>
      <c r="AL66" s="291" t="str">
        <f>IF($H66=1,中間シート!AL66,"")</f>
        <v/>
      </c>
      <c r="AM66" s="291" t="str">
        <f>IF($H66=1,中間シート!AM66,"")</f>
        <v/>
      </c>
      <c r="AN66" s="291" t="str">
        <f>IF($H66=1,中間シート!AN66,"")</f>
        <v/>
      </c>
      <c r="AO66" s="324"/>
      <c r="AP66" s="324"/>
      <c r="AQ66" s="291" t="str">
        <f>IF(OR($I66=1,AND($I66=0,$L66=1)),中間シート!AQ66,"")</f>
        <v/>
      </c>
      <c r="AR66" s="238"/>
      <c r="AS66" s="238"/>
      <c r="AT66" s="238"/>
      <c r="AU66" s="238"/>
    </row>
    <row r="67" spans="1:47">
      <c r="A67" s="221"/>
      <c r="B67" s="238"/>
      <c r="C67" s="238"/>
      <c r="D67" s="238"/>
      <c r="E67" s="238"/>
      <c r="F67" s="238"/>
      <c r="G67" s="238"/>
      <c r="H67" s="238"/>
      <c r="I67" s="238"/>
      <c r="J67" s="238"/>
      <c r="K67" s="238"/>
      <c r="L67" s="221"/>
      <c r="M67" s="221"/>
      <c r="N67" s="261"/>
      <c r="O67" s="261"/>
      <c r="P67" s="261"/>
      <c r="Q67" s="276"/>
      <c r="R67" s="263" t="str">
        <f>IF(OR($I67=1,AND($I67=0,$L67=1)),中間シート!R67,"")</f>
        <v/>
      </c>
      <c r="S67" s="291" t="str">
        <f t="shared" si="0"/>
        <v/>
      </c>
      <c r="T67" s="261" t="str">
        <f>IF(OR($I67=1,AND($I67=0,$L67=1)),中間シート!T67,"")</f>
        <v/>
      </c>
      <c r="U67" s="291" t="str">
        <f>IF(OR($I67=1,AND($I67=0,$L67=1)),中間シート!U67,"")</f>
        <v/>
      </c>
      <c r="V67" s="291" t="str">
        <f>IF(OR($I67=1,AND($I67=0,$L67=1)),中間シート!V67,"")</f>
        <v/>
      </c>
      <c r="W67" s="291" t="str">
        <f>IF(OR($I67=1,AND($I67=0,$L67=1)),中間シート!W67,"")</f>
        <v/>
      </c>
      <c r="X67" s="291" t="str">
        <f>IF(OR($I67=1,AND($I67=0,$L67=1)),中間シート!X67,"")</f>
        <v/>
      </c>
      <c r="Y67" s="291" t="str">
        <f>IF(OR($I67=1,AND($I67=0,$L67=1)),中間シート!Y67,"")</f>
        <v/>
      </c>
      <c r="Z67" s="291" t="str">
        <f>IF(OR($I67=1,AND($I67=0,$L67=1)),中間シート!Z67,"")</f>
        <v/>
      </c>
      <c r="AA67" s="291" t="str">
        <f>IF(OR($I67=1,AND($I67=0,$L67=1)),中間シート!AA67,"")</f>
        <v/>
      </c>
      <c r="AB67" s="291" t="str">
        <f>IF(OR($I67=1,AND($I67=0,$L67=1)),中間シート!AB67,"")</f>
        <v/>
      </c>
      <c r="AC67" s="291" t="str">
        <f>IF(OR($I67=1,AND($I67=0,$L67=1)),中間シート!AC67,"")</f>
        <v/>
      </c>
      <c r="AD67" s="291" t="str">
        <f>IF(OR($I67=1,AND($I67=0,$L67=1)),中間シート!AD67,"")</f>
        <v/>
      </c>
      <c r="AE67" s="291" t="str">
        <f>IF(OR($I67=1,AND($I67=0,$L67=1)),中間シート!AE67,"")</f>
        <v/>
      </c>
      <c r="AF67" s="324"/>
      <c r="AG67" s="291" t="str">
        <f>IF(OR($I67=1,AND($I67=0,$L67=1)),中間シート!AG67,"")</f>
        <v/>
      </c>
      <c r="AH67" s="291" t="str">
        <f>IF(OR($I67=1,AND($I67=0,$L67=1)),中間シート!AH67,"")</f>
        <v/>
      </c>
      <c r="AI67" s="291" t="str">
        <f>IF(OR($I67=1,AND($I67=0,$L67=1)),中間シート!AI67,"")</f>
        <v/>
      </c>
      <c r="AJ67" s="291" t="str">
        <f>IF(OR($I67=1,AND($I67=0,$L67=1)),中間シート!AJ67,"")</f>
        <v/>
      </c>
      <c r="AK67" s="291" t="str">
        <f>IF(OR($I67=1,AND($I67=0,$L67=1)),中間シート!AK67,"")</f>
        <v/>
      </c>
      <c r="AL67" s="291" t="str">
        <f>IF($H67=1,中間シート!AL67,"")</f>
        <v/>
      </c>
      <c r="AM67" s="291" t="str">
        <f>IF($H67=1,中間シート!AM67,"")</f>
        <v/>
      </c>
      <c r="AN67" s="291" t="str">
        <f>IF($H67=1,中間シート!AN67,"")</f>
        <v/>
      </c>
      <c r="AO67" s="324"/>
      <c r="AP67" s="324"/>
      <c r="AQ67" s="291" t="str">
        <f>IF(OR($I67=1,AND($I67=0,$L67=1)),中間シート!AQ67,"")</f>
        <v/>
      </c>
      <c r="AR67" s="238"/>
      <c r="AS67" s="238"/>
      <c r="AT67" s="238"/>
      <c r="AU67" s="238"/>
    </row>
    <row r="68" spans="1:47">
      <c r="A68" s="221"/>
      <c r="B68" s="238"/>
      <c r="C68" s="238"/>
      <c r="D68" s="238"/>
      <c r="E68" s="238"/>
      <c r="F68" s="238"/>
      <c r="G68" s="238"/>
      <c r="H68" s="238"/>
      <c r="I68" s="238"/>
      <c r="J68" s="238"/>
      <c r="K68" s="238"/>
      <c r="L68" s="221"/>
      <c r="M68" s="221"/>
      <c r="N68" s="261"/>
      <c r="O68" s="261"/>
      <c r="P68" s="261"/>
      <c r="Q68" s="276"/>
      <c r="R68" s="263" t="str">
        <f>IF(OR($I68=1,AND($I68=0,$L68=1)),中間シート!R68,"")</f>
        <v/>
      </c>
      <c r="S68" s="291" t="str">
        <f t="shared" si="0"/>
        <v/>
      </c>
      <c r="T68" s="261" t="str">
        <f>IF(OR($I68=1,AND($I68=0,$L68=1)),中間シート!T68,"")</f>
        <v/>
      </c>
      <c r="U68" s="291" t="str">
        <f>IF(OR($I68=1,AND($I68=0,$L68=1)),中間シート!U68,"")</f>
        <v/>
      </c>
      <c r="V68" s="291" t="str">
        <f>IF(OR($I68=1,AND($I68=0,$L68=1)),中間シート!V68,"")</f>
        <v/>
      </c>
      <c r="W68" s="291" t="str">
        <f>IF(OR($I68=1,AND($I68=0,$L68=1)),中間シート!W68,"")</f>
        <v/>
      </c>
      <c r="X68" s="291" t="str">
        <f>IF(OR($I68=1,AND($I68=0,$L68=1)),中間シート!X68,"")</f>
        <v/>
      </c>
      <c r="Y68" s="291" t="str">
        <f>IF(OR($I68=1,AND($I68=0,$L68=1)),中間シート!Y68,"")</f>
        <v/>
      </c>
      <c r="Z68" s="291" t="str">
        <f>IF(OR($I68=1,AND($I68=0,$L68=1)),中間シート!Z68,"")</f>
        <v/>
      </c>
      <c r="AA68" s="291" t="str">
        <f>IF(OR($I68=1,AND($I68=0,$L68=1)),中間シート!AA68,"")</f>
        <v/>
      </c>
      <c r="AB68" s="291" t="str">
        <f>IF(OR($I68=1,AND($I68=0,$L68=1)),中間シート!AB68,"")</f>
        <v/>
      </c>
      <c r="AC68" s="291" t="str">
        <f>IF(OR($I68=1,AND($I68=0,$L68=1)),中間シート!AC68,"")</f>
        <v/>
      </c>
      <c r="AD68" s="291" t="str">
        <f>IF(OR($I68=1,AND($I68=0,$L68=1)),中間シート!AD68,"")</f>
        <v/>
      </c>
      <c r="AE68" s="291" t="str">
        <f>IF(OR($I68=1,AND($I68=0,$L68=1)),中間シート!AE68,"")</f>
        <v/>
      </c>
      <c r="AF68" s="324"/>
      <c r="AG68" s="291" t="str">
        <f>IF(OR($I68=1,AND($I68=0,$L68=1)),中間シート!AG68,"")</f>
        <v/>
      </c>
      <c r="AH68" s="291" t="str">
        <f>IF(OR($I68=1,AND($I68=0,$L68=1)),中間シート!AH68,"")</f>
        <v/>
      </c>
      <c r="AI68" s="291" t="str">
        <f>IF(OR($I68=1,AND($I68=0,$L68=1)),中間シート!AI68,"")</f>
        <v/>
      </c>
      <c r="AJ68" s="291" t="str">
        <f>IF(OR($I68=1,AND($I68=0,$L68=1)),中間シート!AJ68,"")</f>
        <v/>
      </c>
      <c r="AK68" s="291" t="str">
        <f>IF(OR($I68=1,AND($I68=0,$L68=1)),中間シート!AK68,"")</f>
        <v/>
      </c>
      <c r="AL68" s="291" t="str">
        <f>IF($H68=1,中間シート!AL68,"")</f>
        <v/>
      </c>
      <c r="AM68" s="291" t="str">
        <f>IF($H68=1,中間シート!AM68,"")</f>
        <v/>
      </c>
      <c r="AN68" s="291" t="str">
        <f>IF($H68=1,中間シート!AN68,"")</f>
        <v/>
      </c>
      <c r="AO68" s="324"/>
      <c r="AP68" s="324"/>
      <c r="AQ68" s="291" t="str">
        <f>IF(OR($I68=1,AND($I68=0,$L68=1)),中間シート!AQ68,"")</f>
        <v/>
      </c>
      <c r="AR68" s="238"/>
      <c r="AS68" s="238"/>
      <c r="AT68" s="238"/>
      <c r="AU68" s="238"/>
    </row>
    <row r="69" spans="1:47">
      <c r="A69" s="221"/>
      <c r="B69" s="238"/>
      <c r="C69" s="238"/>
      <c r="D69" s="238"/>
      <c r="E69" s="238"/>
      <c r="F69" s="238"/>
      <c r="G69" s="238"/>
      <c r="H69" s="238"/>
      <c r="I69" s="238"/>
      <c r="J69" s="238"/>
      <c r="K69" s="238"/>
      <c r="L69" s="221"/>
      <c r="M69" s="221"/>
      <c r="N69" s="261"/>
      <c r="O69" s="261"/>
      <c r="P69" s="261"/>
      <c r="Q69" s="276"/>
      <c r="R69" s="263" t="str">
        <f>IF(OR($I69=1,AND($I69=0,$L69=1)),中間シート!R69,"")</f>
        <v/>
      </c>
      <c r="S69" s="291" t="str">
        <f t="shared" si="0"/>
        <v/>
      </c>
      <c r="T69" s="261" t="str">
        <f>IF(OR($I69=1,AND($I69=0,$L69=1)),中間シート!T69,"")</f>
        <v/>
      </c>
      <c r="U69" s="291" t="str">
        <f>IF(OR($I69=1,AND($I69=0,$L69=1)),中間シート!U69,"")</f>
        <v/>
      </c>
      <c r="V69" s="291" t="str">
        <f>IF(OR($I69=1,AND($I69=0,$L69=1)),中間シート!V69,"")</f>
        <v/>
      </c>
      <c r="W69" s="291" t="str">
        <f>IF(OR($I69=1,AND($I69=0,$L69=1)),中間シート!W69,"")</f>
        <v/>
      </c>
      <c r="X69" s="291" t="str">
        <f>IF(OR($I69=1,AND($I69=0,$L69=1)),中間シート!X69,"")</f>
        <v/>
      </c>
      <c r="Y69" s="291" t="str">
        <f>IF(OR($I69=1,AND($I69=0,$L69=1)),中間シート!Y69,"")</f>
        <v/>
      </c>
      <c r="Z69" s="291" t="str">
        <f>IF(OR($I69=1,AND($I69=0,$L69=1)),中間シート!Z69,"")</f>
        <v/>
      </c>
      <c r="AA69" s="291" t="str">
        <f>IF(OR($I69=1,AND($I69=0,$L69=1)),中間シート!AA69,"")</f>
        <v/>
      </c>
      <c r="AB69" s="291" t="str">
        <f>IF(OR($I69=1,AND($I69=0,$L69=1)),中間シート!AB69,"")</f>
        <v/>
      </c>
      <c r="AC69" s="291" t="str">
        <f>IF(OR($I69=1,AND($I69=0,$L69=1)),中間シート!AC69,"")</f>
        <v/>
      </c>
      <c r="AD69" s="291" t="str">
        <f>IF(OR($I69=1,AND($I69=0,$L69=1)),中間シート!AD69,"")</f>
        <v/>
      </c>
      <c r="AE69" s="291" t="str">
        <f>IF(OR($I69=1,AND($I69=0,$L69=1)),中間シート!AE69,"")</f>
        <v/>
      </c>
      <c r="AF69" s="324"/>
      <c r="AG69" s="291" t="str">
        <f>IF(OR($I69=1,AND($I69=0,$L69=1)),中間シート!AG69,"")</f>
        <v/>
      </c>
      <c r="AH69" s="291" t="str">
        <f>IF(OR($I69=1,AND($I69=0,$L69=1)),中間シート!AH69,"")</f>
        <v/>
      </c>
      <c r="AI69" s="291" t="str">
        <f>IF(OR($I69=1,AND($I69=0,$L69=1)),中間シート!AI69,"")</f>
        <v/>
      </c>
      <c r="AJ69" s="291" t="str">
        <f>IF(OR($I69=1,AND($I69=0,$L69=1)),中間シート!AJ69,"")</f>
        <v/>
      </c>
      <c r="AK69" s="291" t="str">
        <f>IF(OR($I69=1,AND($I69=0,$L69=1)),中間シート!AK69,"")</f>
        <v/>
      </c>
      <c r="AL69" s="291" t="str">
        <f>IF($H69=1,中間シート!AL69,"")</f>
        <v/>
      </c>
      <c r="AM69" s="291" t="str">
        <f>IF($H69=1,中間シート!AM69,"")</f>
        <v/>
      </c>
      <c r="AN69" s="291" t="str">
        <f>IF($H69=1,中間シート!AN69,"")</f>
        <v/>
      </c>
      <c r="AO69" s="324"/>
      <c r="AP69" s="324"/>
      <c r="AQ69" s="291" t="str">
        <f>IF(OR($I69=1,AND($I69=0,$L69=1)),中間シート!AQ69,"")</f>
        <v/>
      </c>
      <c r="AR69" s="238"/>
      <c r="AS69" s="238"/>
      <c r="AT69" s="238"/>
      <c r="AU69" s="238"/>
    </row>
    <row r="70" spans="1:47">
      <c r="A70" s="221"/>
      <c r="B70" s="238"/>
      <c r="C70" s="238"/>
      <c r="D70" s="238"/>
      <c r="E70" s="238"/>
      <c r="F70" s="238"/>
      <c r="G70" s="238"/>
      <c r="H70" s="238"/>
      <c r="I70" s="238"/>
      <c r="J70" s="238"/>
      <c r="K70" s="238"/>
      <c r="L70" s="221"/>
      <c r="M70" s="221"/>
      <c r="N70" s="261"/>
      <c r="O70" s="261"/>
      <c r="P70" s="261"/>
      <c r="Q70" s="276"/>
      <c r="R70" s="263" t="str">
        <f>IF(OR($I70=1,AND($I70=0,$L70=1)),中間シート!R70,"")</f>
        <v/>
      </c>
      <c r="S70" s="291" t="str">
        <f t="shared" ref="S70:S78" si="3">IF(K70=0,"",K70)</f>
        <v/>
      </c>
      <c r="T70" s="261" t="str">
        <f>IF(OR($I70=1,AND($I70=0,$L70=1)),中間シート!T70,"")</f>
        <v/>
      </c>
      <c r="U70" s="291" t="str">
        <f>IF(OR($I70=1,AND($I70=0,$L70=1)),中間シート!U70,"")</f>
        <v/>
      </c>
      <c r="V70" s="291" t="str">
        <f>IF(OR($I70=1,AND($I70=0,$L70=1)),中間シート!V70,"")</f>
        <v/>
      </c>
      <c r="W70" s="291" t="str">
        <f>IF(OR($I70=1,AND($I70=0,$L70=1)),中間シート!W70,"")</f>
        <v/>
      </c>
      <c r="X70" s="291" t="str">
        <f>IF(OR($I70=1,AND($I70=0,$L70=1)),中間シート!X70,"")</f>
        <v/>
      </c>
      <c r="Y70" s="291" t="str">
        <f>IF(OR($I70=1,AND($I70=0,$L70=1)),中間シート!Y70,"")</f>
        <v/>
      </c>
      <c r="Z70" s="291" t="str">
        <f>IF(OR($I70=1,AND($I70=0,$L70=1)),中間シート!Z70,"")</f>
        <v/>
      </c>
      <c r="AA70" s="291" t="str">
        <f>IF(OR($I70=1,AND($I70=0,$L70=1)),中間シート!AA70,"")</f>
        <v/>
      </c>
      <c r="AB70" s="291" t="str">
        <f>IF(OR($I70=1,AND($I70=0,$L70=1)),中間シート!AB70,"")</f>
        <v/>
      </c>
      <c r="AC70" s="291" t="str">
        <f>IF(OR($I70=1,AND($I70=0,$L70=1)),中間シート!AC70,"")</f>
        <v/>
      </c>
      <c r="AD70" s="291" t="str">
        <f>IF(OR($I70=1,AND($I70=0,$L70=1)),中間シート!AD70,"")</f>
        <v/>
      </c>
      <c r="AE70" s="291" t="str">
        <f>IF(OR($I70=1,AND($I70=0,$L70=1)),中間シート!AE70,"")</f>
        <v/>
      </c>
      <c r="AF70" s="324"/>
      <c r="AG70" s="291" t="str">
        <f>IF(OR($I70=1,AND($I70=0,$L70=1)),中間シート!AG70,"")</f>
        <v/>
      </c>
      <c r="AH70" s="291" t="str">
        <f>IF(OR($I70=1,AND($I70=0,$L70=1)),中間シート!AH70,"")</f>
        <v/>
      </c>
      <c r="AI70" s="291" t="str">
        <f>IF(OR($I70=1,AND($I70=0,$L70=1)),中間シート!AI70,"")</f>
        <v/>
      </c>
      <c r="AJ70" s="291" t="str">
        <f>IF(OR($I70=1,AND($I70=0,$L70=1)),中間シート!AJ70,"")</f>
        <v/>
      </c>
      <c r="AK70" s="291" t="str">
        <f>IF(OR($I70=1,AND($I70=0,$L70=1)),中間シート!AK70,"")</f>
        <v/>
      </c>
      <c r="AL70" s="291" t="str">
        <f>IF($H70=1,中間シート!AL70,"")</f>
        <v/>
      </c>
      <c r="AM70" s="291" t="str">
        <f>IF($H70=1,中間シート!AM70,"")</f>
        <v/>
      </c>
      <c r="AN70" s="291" t="str">
        <f>IF($H70=1,中間シート!AN70,"")</f>
        <v/>
      </c>
      <c r="AO70" s="324"/>
      <c r="AP70" s="324"/>
      <c r="AQ70" s="291" t="str">
        <f>IF(OR($I70=1,AND($I70=0,$L70=1)),中間シート!AQ70,"")</f>
        <v/>
      </c>
      <c r="AR70" s="238"/>
      <c r="AS70" s="238"/>
      <c r="AT70" s="238"/>
      <c r="AU70" s="238"/>
    </row>
    <row r="71" spans="1:47">
      <c r="A71" s="221"/>
      <c r="B71" s="238"/>
      <c r="C71" s="238"/>
      <c r="D71" s="238"/>
      <c r="E71" s="238"/>
      <c r="F71" s="238"/>
      <c r="G71" s="238"/>
      <c r="H71" s="238"/>
      <c r="I71" s="238"/>
      <c r="J71" s="238"/>
      <c r="K71" s="238"/>
      <c r="L71" s="221"/>
      <c r="M71" s="221"/>
      <c r="N71" s="261"/>
      <c r="O71" s="261"/>
      <c r="P71" s="261"/>
      <c r="Q71" s="276"/>
      <c r="R71" s="263" t="str">
        <f>IF(OR($I71=1,AND($I71=0,$L71=1)),中間シート!R71,"")</f>
        <v/>
      </c>
      <c r="S71" s="291" t="str">
        <f t="shared" si="3"/>
        <v/>
      </c>
      <c r="T71" s="261" t="str">
        <f>IF(OR($I71=1,AND($I71=0,$L71=1)),中間シート!T71,"")</f>
        <v/>
      </c>
      <c r="U71" s="291" t="str">
        <f>IF(OR($I71=1,AND($I71=0,$L71=1)),中間シート!U71,"")</f>
        <v/>
      </c>
      <c r="V71" s="291" t="str">
        <f>IF(OR($I71=1,AND($I71=0,$L71=1)),中間シート!V71,"")</f>
        <v/>
      </c>
      <c r="W71" s="291" t="str">
        <f>IF(OR($I71=1,AND($I71=0,$L71=1)),中間シート!W71,"")</f>
        <v/>
      </c>
      <c r="X71" s="291" t="str">
        <f>IF(OR($I71=1,AND($I71=0,$L71=1)),中間シート!X71,"")</f>
        <v/>
      </c>
      <c r="Y71" s="291" t="str">
        <f>IF(OR($I71=1,AND($I71=0,$L71=1)),中間シート!Y71,"")</f>
        <v/>
      </c>
      <c r="Z71" s="291" t="str">
        <f>IF(OR($I71=1,AND($I71=0,$L71=1)),中間シート!Z71,"")</f>
        <v/>
      </c>
      <c r="AA71" s="291" t="str">
        <f>IF(OR($I71=1,AND($I71=0,$L71=1)),中間シート!AA71,"")</f>
        <v/>
      </c>
      <c r="AB71" s="291" t="str">
        <f>IF(OR($I71=1,AND($I71=0,$L71=1)),中間シート!AB71,"")</f>
        <v/>
      </c>
      <c r="AC71" s="291" t="str">
        <f>IF(OR($I71=1,AND($I71=0,$L71=1)),中間シート!AC71,"")</f>
        <v/>
      </c>
      <c r="AD71" s="291" t="str">
        <f>IF(OR($I71=1,AND($I71=0,$L71=1)),中間シート!AD71,"")</f>
        <v/>
      </c>
      <c r="AE71" s="291" t="str">
        <f>IF(OR($I71=1,AND($I71=0,$L71=1)),中間シート!AE71,"")</f>
        <v/>
      </c>
      <c r="AF71" s="324"/>
      <c r="AG71" s="291" t="str">
        <f>IF(OR($I71=1,AND($I71=0,$L71=1)),中間シート!AG71,"")</f>
        <v/>
      </c>
      <c r="AH71" s="291" t="str">
        <f>IF(OR($I71=1,AND($I71=0,$L71=1)),中間シート!AH71,"")</f>
        <v/>
      </c>
      <c r="AI71" s="291" t="str">
        <f>IF(OR($I71=1,AND($I71=0,$L71=1)),中間シート!AI71,"")</f>
        <v/>
      </c>
      <c r="AJ71" s="291" t="str">
        <f>IF(OR($I71=1,AND($I71=0,$L71=1)),中間シート!AJ71,"")</f>
        <v/>
      </c>
      <c r="AK71" s="291" t="str">
        <f>IF(OR($I71=1,AND($I71=0,$L71=1)),中間シート!AK71,"")</f>
        <v/>
      </c>
      <c r="AL71" s="291" t="str">
        <f>IF($H71=1,中間シート!AL71,"")</f>
        <v/>
      </c>
      <c r="AM71" s="291" t="str">
        <f>IF($H71=1,中間シート!AM71,"")</f>
        <v/>
      </c>
      <c r="AN71" s="291" t="str">
        <f>IF($H71=1,中間シート!AN71,"")</f>
        <v/>
      </c>
      <c r="AO71" s="324"/>
      <c r="AP71" s="324"/>
      <c r="AQ71" s="291" t="str">
        <f>IF(OR($I71=1,AND($I71=0,$L71=1)),中間シート!AQ71,"")</f>
        <v/>
      </c>
      <c r="AR71" s="238"/>
      <c r="AS71" s="238"/>
      <c r="AT71" s="238"/>
      <c r="AU71" s="238"/>
    </row>
    <row r="72" spans="1:47">
      <c r="A72" s="221">
        <f>中間シート!A55</f>
        <v>50</v>
      </c>
      <c r="B72" s="238"/>
      <c r="C72" s="238"/>
      <c r="D72" s="238"/>
      <c r="E72" s="238"/>
      <c r="F72" s="238"/>
      <c r="G72" s="238"/>
      <c r="H72" s="238"/>
      <c r="I72" s="238"/>
      <c r="J72" s="238"/>
      <c r="K72" s="238"/>
      <c r="L72" s="221"/>
      <c r="M72" s="221"/>
      <c r="N72" s="261"/>
      <c r="O72" s="261"/>
      <c r="P72" s="261"/>
      <c r="Q72" s="276"/>
      <c r="R72" s="263" t="str">
        <f>IF(OR($I72=1,AND($I72=0,$L72=1)),中間シート!R72,"")</f>
        <v/>
      </c>
      <c r="S72" s="291" t="str">
        <f t="shared" si="3"/>
        <v/>
      </c>
      <c r="T72" s="261" t="str">
        <f>IF(OR($I72=1,AND($I72=0,$L72=1)),中間シート!T72,"")</f>
        <v/>
      </c>
      <c r="U72" s="291" t="str">
        <f>IF(OR($I72=1,AND($I72=0,$L72=1)),中間シート!U72,"")</f>
        <v/>
      </c>
      <c r="V72" s="291" t="str">
        <f>IF(OR($I72=1,AND($I72=0,$L72=1)),中間シート!V72,"")</f>
        <v/>
      </c>
      <c r="W72" s="291" t="str">
        <f>IF(OR($I72=1,AND($I72=0,$L72=1)),中間シート!W72,"")</f>
        <v/>
      </c>
      <c r="X72" s="291" t="str">
        <f>IF(OR($I72=1,AND($I72=0,$L72=1)),中間シート!X72,"")</f>
        <v/>
      </c>
      <c r="Y72" s="291" t="str">
        <f>IF(OR($I72=1,AND($I72=0,$L72=1)),中間シート!Y72,"")</f>
        <v/>
      </c>
      <c r="Z72" s="291" t="str">
        <f>IF(OR($I72=1,AND($I72=0,$L72=1)),中間シート!Z72,"")</f>
        <v/>
      </c>
      <c r="AA72" s="291" t="str">
        <f>IF(OR($I72=1,AND($I72=0,$L72=1)),中間シート!AA72,"")</f>
        <v/>
      </c>
      <c r="AB72" s="291" t="str">
        <f>IF(OR($I72=1,AND($I72=0,$L72=1)),中間シート!AB72,"")</f>
        <v/>
      </c>
      <c r="AC72" s="291" t="str">
        <f>IF(OR($I72=1,AND($I72=0,$L72=1)),中間シート!AC72,"")</f>
        <v/>
      </c>
      <c r="AD72" s="291" t="str">
        <f>IF(OR($I72=1,AND($I72=0,$L72=1)),中間シート!AD72,"")</f>
        <v/>
      </c>
      <c r="AE72" s="291" t="str">
        <f>IF(OR($I72=1,AND($I72=0,$L72=1)),中間シート!AE72,"")</f>
        <v/>
      </c>
      <c r="AF72" s="324"/>
      <c r="AG72" s="291" t="str">
        <f>IF(OR($I72=1,AND($I72=0,$L72=1)),中間シート!AG72,"")</f>
        <v/>
      </c>
      <c r="AH72" s="291" t="str">
        <f>IF(OR($I72=1,AND($I72=0,$L72=1)),中間シート!AH72,"")</f>
        <v/>
      </c>
      <c r="AI72" s="291" t="str">
        <f>IF(OR($I72=1,AND($I72=0,$L72=1)),中間シート!AI72,"")</f>
        <v/>
      </c>
      <c r="AJ72" s="291" t="str">
        <f>IF(OR($I72=1,AND($I72=0,$L72=1)),中間シート!AJ72,"")</f>
        <v/>
      </c>
      <c r="AK72" s="291" t="str">
        <f>IF(OR($I72=1,AND($I72=0,$L72=1)),中間シート!AK72,"")</f>
        <v/>
      </c>
      <c r="AL72" s="291" t="str">
        <f>IF($H72=1,中間シート!AL72,"")</f>
        <v/>
      </c>
      <c r="AM72" s="291" t="str">
        <f>IF($H72=1,中間シート!AM72,"")</f>
        <v/>
      </c>
      <c r="AN72" s="291" t="str">
        <f>IF($H72=1,中間シート!AN72,"")</f>
        <v/>
      </c>
      <c r="AO72" s="324"/>
      <c r="AP72" s="324"/>
      <c r="AQ72" s="291" t="str">
        <f>IF(OR($I72=1,AND($I72=0,$L72=1)),中間シート!AQ72,"")</f>
        <v/>
      </c>
      <c r="AR72" s="238"/>
      <c r="AS72" s="238"/>
      <c r="AT72" s="238"/>
      <c r="AU72" s="238"/>
    </row>
    <row r="73" spans="1:47">
      <c r="A73" s="221"/>
      <c r="B73" s="238"/>
      <c r="C73" s="238"/>
      <c r="D73" s="238"/>
      <c r="E73" s="238"/>
      <c r="F73" s="238"/>
      <c r="G73" s="238"/>
      <c r="H73" s="238"/>
      <c r="I73" s="238"/>
      <c r="J73" s="238"/>
      <c r="K73" s="238"/>
      <c r="L73" s="221"/>
      <c r="M73" s="221"/>
      <c r="N73" s="261"/>
      <c r="O73" s="261"/>
      <c r="P73" s="261"/>
      <c r="Q73" s="276"/>
      <c r="R73" s="263" t="str">
        <f>IF(OR($I73=1,AND($I73=0,$L73=1)),中間シート!R73,"")</f>
        <v/>
      </c>
      <c r="S73" s="291" t="str">
        <f t="shared" si="3"/>
        <v/>
      </c>
      <c r="T73" s="261" t="str">
        <f>IF(OR($I73=1,AND($I73=0,$L73=1)),中間シート!T73,"")</f>
        <v/>
      </c>
      <c r="U73" s="291" t="str">
        <f>IF(OR($I73=1,AND($I73=0,$L73=1)),中間シート!U73,"")</f>
        <v/>
      </c>
      <c r="V73" s="291" t="str">
        <f>IF(OR($I73=1,AND($I73=0,$L73=1)),中間シート!V73,"")</f>
        <v/>
      </c>
      <c r="W73" s="291" t="str">
        <f>IF(OR($I73=1,AND($I73=0,$L73=1)),中間シート!W73,"")</f>
        <v/>
      </c>
      <c r="X73" s="291" t="str">
        <f>IF(OR($I73=1,AND($I73=0,$L73=1)),中間シート!X73,"")</f>
        <v/>
      </c>
      <c r="Y73" s="291" t="str">
        <f>IF(OR($I73=1,AND($I73=0,$L73=1)),中間シート!Y73,"")</f>
        <v/>
      </c>
      <c r="Z73" s="291" t="str">
        <f>IF(OR($I73=1,AND($I73=0,$L73=1)),中間シート!Z73,"")</f>
        <v/>
      </c>
      <c r="AA73" s="291" t="str">
        <f>IF(OR($I73=1,AND($I73=0,$L73=1)),中間シート!AA73,"")</f>
        <v/>
      </c>
      <c r="AB73" s="291" t="str">
        <f>IF(OR($I73=1,AND($I73=0,$L73=1)),中間シート!AB73,"")</f>
        <v/>
      </c>
      <c r="AC73" s="291" t="str">
        <f>IF(OR($I73=1,AND($I73=0,$L73=1)),中間シート!AC73,"")</f>
        <v/>
      </c>
      <c r="AD73" s="291" t="str">
        <f>IF(OR($I73=1,AND($I73=0,$L73=1)),中間シート!AD73,"")</f>
        <v/>
      </c>
      <c r="AE73" s="291" t="str">
        <f>IF(OR($I73=1,AND($I73=0,$L73=1)),中間シート!AE73,"")</f>
        <v/>
      </c>
      <c r="AF73" s="324"/>
      <c r="AG73" s="291" t="str">
        <f>IF(OR($I73=1,AND($I73=0,$L73=1)),中間シート!AG73,"")</f>
        <v/>
      </c>
      <c r="AH73" s="291" t="str">
        <f>IF(OR($I73=1,AND($I73=0,$L73=1)),中間シート!AH73,"")</f>
        <v/>
      </c>
      <c r="AI73" s="291" t="str">
        <f>IF(OR($I73=1,AND($I73=0,$L73=1)),中間シート!AI73,"")</f>
        <v/>
      </c>
      <c r="AJ73" s="291" t="str">
        <f>IF(OR($I73=1,AND($I73=0,$L73=1)),中間シート!AJ73,"")</f>
        <v/>
      </c>
      <c r="AK73" s="291" t="str">
        <f>IF(OR($I73=1,AND($I73=0,$L73=1)),中間シート!AK73,"")</f>
        <v/>
      </c>
      <c r="AL73" s="291" t="str">
        <f>IF($H73=1,中間シート!AL73,"")</f>
        <v/>
      </c>
      <c r="AM73" s="291" t="str">
        <f>IF($H73=1,中間シート!AM73,"")</f>
        <v/>
      </c>
      <c r="AN73" s="291" t="str">
        <f>IF($H73=1,中間シート!AN73,"")</f>
        <v/>
      </c>
      <c r="AO73" s="324"/>
      <c r="AP73" s="324"/>
      <c r="AQ73" s="291" t="str">
        <f>IF(OR($I73=1,AND($I73=0,$L73=1)),中間シート!AQ73,"")</f>
        <v/>
      </c>
      <c r="AR73" s="238"/>
      <c r="AS73" s="238"/>
      <c r="AT73" s="238"/>
      <c r="AU73" s="238"/>
    </row>
    <row r="74" spans="1:47">
      <c r="A74" s="221"/>
      <c r="B74" s="238"/>
      <c r="C74" s="238"/>
      <c r="D74" s="238"/>
      <c r="E74" s="238"/>
      <c r="F74" s="238"/>
      <c r="G74" s="238"/>
      <c r="H74" s="238"/>
      <c r="I74" s="238"/>
      <c r="J74" s="238"/>
      <c r="K74" s="238"/>
      <c r="L74" s="221"/>
      <c r="M74" s="221"/>
      <c r="N74" s="261"/>
      <c r="O74" s="261"/>
      <c r="P74" s="261"/>
      <c r="Q74" s="276"/>
      <c r="R74" s="263" t="str">
        <f>IF(OR($I74=1,AND($I74=0,$L74=1)),中間シート!R74,"")</f>
        <v/>
      </c>
      <c r="S74" s="291" t="str">
        <f t="shared" si="3"/>
        <v/>
      </c>
      <c r="T74" s="261" t="str">
        <f>IF(OR($I74=1,AND($I74=0,$L74=1)),中間シート!T74,"")</f>
        <v/>
      </c>
      <c r="U74" s="291" t="str">
        <f>IF(OR($I74=1,AND($I74=0,$L74=1)),中間シート!U74,"")</f>
        <v/>
      </c>
      <c r="V74" s="291" t="str">
        <f>IF(OR($I74=1,AND($I74=0,$L74=1)),中間シート!V74,"")</f>
        <v/>
      </c>
      <c r="W74" s="291" t="str">
        <f>IF(OR($I74=1,AND($I74=0,$L74=1)),中間シート!W74,"")</f>
        <v/>
      </c>
      <c r="X74" s="291" t="str">
        <f>IF(OR($I74=1,AND($I74=0,$L74=1)),中間シート!X74,"")</f>
        <v/>
      </c>
      <c r="Y74" s="291" t="str">
        <f>IF(OR($I74=1,AND($I74=0,$L74=1)),中間シート!Y74,"")</f>
        <v/>
      </c>
      <c r="Z74" s="291" t="str">
        <f>IF(OR($I74=1,AND($I74=0,$L74=1)),中間シート!Z74,"")</f>
        <v/>
      </c>
      <c r="AA74" s="291" t="str">
        <f>IF(OR($I74=1,AND($I74=0,$L74=1)),中間シート!AA74,"")</f>
        <v/>
      </c>
      <c r="AB74" s="291" t="str">
        <f>IF(OR($I74=1,AND($I74=0,$L74=1)),中間シート!AB74,"")</f>
        <v/>
      </c>
      <c r="AC74" s="291" t="str">
        <f>IF(OR($I74=1,AND($I74=0,$L74=1)),中間シート!AC74,"")</f>
        <v/>
      </c>
      <c r="AD74" s="291" t="str">
        <f>IF(OR($I74=1,AND($I74=0,$L74=1)),中間シート!AD74,"")</f>
        <v/>
      </c>
      <c r="AE74" s="291" t="str">
        <f>IF(OR($I74=1,AND($I74=0,$L74=1)),中間シート!AE74,"")</f>
        <v/>
      </c>
      <c r="AF74" s="324"/>
      <c r="AG74" s="291" t="str">
        <f>IF(OR($I74=1,AND($I74=0,$L74=1)),中間シート!AG74,"")</f>
        <v/>
      </c>
      <c r="AH74" s="291" t="str">
        <f>IF(OR($I74=1,AND($I74=0,$L74=1)),中間シート!AH74,"")</f>
        <v/>
      </c>
      <c r="AI74" s="291" t="str">
        <f>IF(OR($I74=1,AND($I74=0,$L74=1)),中間シート!AI74,"")</f>
        <v/>
      </c>
      <c r="AJ74" s="291" t="str">
        <f>IF(OR($I74=1,AND($I74=0,$L74=1)),中間シート!AJ74,"")</f>
        <v/>
      </c>
      <c r="AK74" s="291" t="str">
        <f>IF(OR($I74=1,AND($I74=0,$L74=1)),中間シート!AK74,"")</f>
        <v/>
      </c>
      <c r="AL74" s="291" t="str">
        <f>IF($H74=1,中間シート!AL74,"")</f>
        <v/>
      </c>
      <c r="AM74" s="291" t="str">
        <f>IF($H74=1,中間シート!AM74,"")</f>
        <v/>
      </c>
      <c r="AN74" s="291" t="str">
        <f>IF($H74=1,中間シート!AN74,"")</f>
        <v/>
      </c>
      <c r="AO74" s="324"/>
      <c r="AP74" s="324"/>
      <c r="AQ74" s="291" t="str">
        <f>IF(OR($I74=1,AND($I74=0,$L74=1)),中間シート!AQ74,"")</f>
        <v/>
      </c>
      <c r="AR74" s="238"/>
      <c r="AS74" s="238"/>
      <c r="AT74" s="238"/>
      <c r="AU74" s="238"/>
    </row>
    <row r="75" spans="1:47">
      <c r="A75" s="221"/>
      <c r="B75" s="238"/>
      <c r="C75" s="238"/>
      <c r="D75" s="238"/>
      <c r="E75" s="238"/>
      <c r="F75" s="238"/>
      <c r="G75" s="238"/>
      <c r="H75" s="238"/>
      <c r="I75" s="238"/>
      <c r="J75" s="238"/>
      <c r="K75" s="238"/>
      <c r="L75" s="221"/>
      <c r="M75" s="221"/>
      <c r="N75" s="261"/>
      <c r="O75" s="261"/>
      <c r="P75" s="261"/>
      <c r="Q75" s="276"/>
      <c r="R75" s="263" t="str">
        <f>IF(OR($I75=1,AND($I75=0,$L75=1)),中間シート!R75,"")</f>
        <v/>
      </c>
      <c r="S75" s="291" t="str">
        <f t="shared" si="3"/>
        <v/>
      </c>
      <c r="T75" s="261" t="str">
        <f>IF(OR($I75=1,AND($I75=0,$L75=1)),中間シート!T75,"")</f>
        <v/>
      </c>
      <c r="U75" s="291" t="str">
        <f>IF(OR($I75=1,AND($I75=0,$L75=1)),中間シート!U75,"")</f>
        <v/>
      </c>
      <c r="V75" s="291" t="str">
        <f>IF(OR($I75=1,AND($I75=0,$L75=1)),中間シート!V75,"")</f>
        <v/>
      </c>
      <c r="W75" s="291" t="str">
        <f>IF(OR($I75=1,AND($I75=0,$L75=1)),中間シート!W75,"")</f>
        <v/>
      </c>
      <c r="X75" s="291" t="str">
        <f>IF(OR($I75=1,AND($I75=0,$L75=1)),中間シート!X75,"")</f>
        <v/>
      </c>
      <c r="Y75" s="291" t="str">
        <f>IF(OR($I75=1,AND($I75=0,$L75=1)),中間シート!Y75,"")</f>
        <v/>
      </c>
      <c r="Z75" s="291" t="str">
        <f>IF(OR($I75=1,AND($I75=0,$L75=1)),中間シート!Z75,"")</f>
        <v/>
      </c>
      <c r="AA75" s="291" t="str">
        <f>IF(OR($I75=1,AND($I75=0,$L75=1)),中間シート!AA75,"")</f>
        <v/>
      </c>
      <c r="AB75" s="291" t="str">
        <f>IF(OR($I75=1,AND($I75=0,$L75=1)),中間シート!AB75,"")</f>
        <v/>
      </c>
      <c r="AC75" s="291" t="str">
        <f>IF(OR($I75=1,AND($I75=0,$L75=1)),中間シート!AC75,"")</f>
        <v/>
      </c>
      <c r="AD75" s="291" t="str">
        <f>IF(OR($I75=1,AND($I75=0,$L75=1)),中間シート!AD75,"")</f>
        <v/>
      </c>
      <c r="AE75" s="291" t="str">
        <f>IF(OR($I75=1,AND($I75=0,$L75=1)),中間シート!AE75,"")</f>
        <v/>
      </c>
      <c r="AF75" s="324"/>
      <c r="AG75" s="291" t="str">
        <f>IF(OR($I75=1,AND($I75=0,$L75=1)),中間シート!AG75,"")</f>
        <v/>
      </c>
      <c r="AH75" s="291" t="str">
        <f>IF(OR($I75=1,AND($I75=0,$L75=1)),中間シート!AH75,"")</f>
        <v/>
      </c>
      <c r="AI75" s="291" t="str">
        <f>IF(OR($I75=1,AND($I75=0,$L75=1)),中間シート!AI75,"")</f>
        <v/>
      </c>
      <c r="AJ75" s="291" t="str">
        <f>IF(OR($I75=1,AND($I75=0,$L75=1)),中間シート!AJ75,"")</f>
        <v/>
      </c>
      <c r="AK75" s="291" t="str">
        <f>IF(OR($I75=1,AND($I75=0,$L75=1)),中間シート!AK75,"")</f>
        <v/>
      </c>
      <c r="AL75" s="291" t="str">
        <f>IF($H75=1,中間シート!AL75,"")</f>
        <v/>
      </c>
      <c r="AM75" s="291" t="str">
        <f>IF($H75=1,中間シート!AM75,"")</f>
        <v/>
      </c>
      <c r="AN75" s="291" t="str">
        <f>IF($H75=1,中間シート!AN75,"")</f>
        <v/>
      </c>
      <c r="AO75" s="324"/>
      <c r="AP75" s="324"/>
      <c r="AQ75" s="291" t="str">
        <f>IF(OR($I75=1,AND($I75=0,$L75=1)),中間シート!AQ75,"")</f>
        <v/>
      </c>
      <c r="AR75" s="238"/>
      <c r="AS75" s="238"/>
      <c r="AT75" s="238"/>
      <c r="AU75" s="238"/>
    </row>
    <row r="76" spans="1:47">
      <c r="A76" s="221"/>
      <c r="B76" s="238"/>
      <c r="C76" s="238"/>
      <c r="D76" s="238"/>
      <c r="E76" s="238"/>
      <c r="F76" s="238"/>
      <c r="G76" s="238"/>
      <c r="H76" s="238"/>
      <c r="I76" s="238"/>
      <c r="J76" s="238"/>
      <c r="K76" s="238"/>
      <c r="L76" s="221"/>
      <c r="M76" s="221"/>
      <c r="N76" s="261"/>
      <c r="O76" s="261"/>
      <c r="P76" s="261"/>
      <c r="Q76" s="276"/>
      <c r="R76" s="263" t="str">
        <f>IF(OR($I76=1,AND($I76=0,$L76=1)),中間シート!R76,"")</f>
        <v/>
      </c>
      <c r="S76" s="291" t="str">
        <f t="shared" si="3"/>
        <v/>
      </c>
      <c r="T76" s="261" t="str">
        <f>IF(OR($I76=1,AND($I76=0,$L76=1)),中間シート!T76,"")</f>
        <v/>
      </c>
      <c r="U76" s="291" t="str">
        <f>IF(OR($I76=1,AND($I76=0,$L76=1)),中間シート!U76,"")</f>
        <v/>
      </c>
      <c r="V76" s="291" t="str">
        <f>IF(OR($I76=1,AND($I76=0,$L76=1)),中間シート!V76,"")</f>
        <v/>
      </c>
      <c r="W76" s="291" t="str">
        <f>IF(OR($I76=1,AND($I76=0,$L76=1)),中間シート!W76,"")</f>
        <v/>
      </c>
      <c r="X76" s="291" t="str">
        <f>IF(OR($I76=1,AND($I76=0,$L76=1)),中間シート!X76,"")</f>
        <v/>
      </c>
      <c r="Y76" s="291" t="str">
        <f>IF(OR($I76=1,AND($I76=0,$L76=1)),中間シート!Y76,"")</f>
        <v/>
      </c>
      <c r="Z76" s="291" t="str">
        <f>IF(OR($I76=1,AND($I76=0,$L76=1)),中間シート!Z76,"")</f>
        <v/>
      </c>
      <c r="AA76" s="291" t="str">
        <f>IF(OR($I76=1,AND($I76=0,$L76=1)),中間シート!AA76,"")</f>
        <v/>
      </c>
      <c r="AB76" s="291" t="str">
        <f>IF(OR($I76=1,AND($I76=0,$L76=1)),中間シート!AB76,"")</f>
        <v/>
      </c>
      <c r="AC76" s="291" t="str">
        <f>IF(OR($I76=1,AND($I76=0,$L76=1)),中間シート!AC76,"")</f>
        <v/>
      </c>
      <c r="AD76" s="291" t="str">
        <f>IF(OR($I76=1,AND($I76=0,$L76=1)),中間シート!AD76,"")</f>
        <v/>
      </c>
      <c r="AE76" s="291" t="str">
        <f>IF(OR($I76=1,AND($I76=0,$L76=1)),中間シート!AE76,"")</f>
        <v/>
      </c>
      <c r="AF76" s="324"/>
      <c r="AG76" s="291" t="str">
        <f>IF(OR($I76=1,AND($I76=0,$L76=1)),中間シート!AG76,"")</f>
        <v/>
      </c>
      <c r="AH76" s="291" t="str">
        <f>IF(OR($I76=1,AND($I76=0,$L76=1)),中間シート!AH76,"")</f>
        <v/>
      </c>
      <c r="AI76" s="291" t="str">
        <f>IF(OR($I76=1,AND($I76=0,$L76=1)),中間シート!AI76,"")</f>
        <v/>
      </c>
      <c r="AJ76" s="291" t="str">
        <f>IF(OR($I76=1,AND($I76=0,$L76=1)),中間シート!AJ76,"")</f>
        <v/>
      </c>
      <c r="AK76" s="291" t="str">
        <f>IF(OR($I76=1,AND($I76=0,$L76=1)),中間シート!AK76,"")</f>
        <v/>
      </c>
      <c r="AL76" s="291" t="str">
        <f>IF($H76=1,中間シート!AL76,"")</f>
        <v/>
      </c>
      <c r="AM76" s="291" t="str">
        <f>IF($H76=1,中間シート!AM76,"")</f>
        <v/>
      </c>
      <c r="AN76" s="291" t="str">
        <f>IF($H76=1,中間シート!AN76,"")</f>
        <v/>
      </c>
      <c r="AO76" s="324"/>
      <c r="AP76" s="324"/>
      <c r="AQ76" s="291" t="str">
        <f>IF(OR($I76=1,AND($I76=0,$L76=1)),中間シート!AQ76,"")</f>
        <v/>
      </c>
      <c r="AR76" s="238"/>
      <c r="AS76" s="238"/>
      <c r="AT76" s="238"/>
      <c r="AU76" s="238"/>
    </row>
    <row r="77" spans="1:47">
      <c r="A77" s="221"/>
      <c r="B77" s="238"/>
      <c r="C77" s="238"/>
      <c r="D77" s="238"/>
      <c r="E77" s="238"/>
      <c r="F77" s="238"/>
      <c r="G77" s="238"/>
      <c r="H77" s="238"/>
      <c r="I77" s="238"/>
      <c r="J77" s="238"/>
      <c r="K77" s="238"/>
      <c r="L77" s="221"/>
      <c r="M77" s="221"/>
      <c r="N77" s="261"/>
      <c r="O77" s="261"/>
      <c r="P77" s="261"/>
      <c r="Q77" s="276"/>
      <c r="R77" s="263" t="str">
        <f>IF(OR($I77=1,AND($I77=0,$L77=1)),中間シート!R77,"")</f>
        <v/>
      </c>
      <c r="S77" s="291" t="str">
        <f t="shared" si="3"/>
        <v/>
      </c>
      <c r="T77" s="261" t="str">
        <f>IF(OR($I77=1,AND($I77=0,$L77=1)),中間シート!T77,"")</f>
        <v/>
      </c>
      <c r="U77" s="291" t="str">
        <f>IF(OR($I77=1,AND($I77=0,$L77=1)),中間シート!U77,"")</f>
        <v/>
      </c>
      <c r="V77" s="291" t="str">
        <f>IF(OR($I77=1,AND($I77=0,$L77=1)),中間シート!V77,"")</f>
        <v/>
      </c>
      <c r="W77" s="291" t="str">
        <f>IF(OR($I77=1,AND($I77=0,$L77=1)),中間シート!W77,"")</f>
        <v/>
      </c>
      <c r="X77" s="291" t="str">
        <f>IF(OR($I77=1,AND($I77=0,$L77=1)),中間シート!X77,"")</f>
        <v/>
      </c>
      <c r="Y77" s="291" t="str">
        <f>IF(OR($I77=1,AND($I77=0,$L77=1)),中間シート!Y77,"")</f>
        <v/>
      </c>
      <c r="Z77" s="291" t="str">
        <f>IF(OR($I77=1,AND($I77=0,$L77=1)),中間シート!Z77,"")</f>
        <v/>
      </c>
      <c r="AA77" s="291" t="str">
        <f>IF(OR($I77=1,AND($I77=0,$L77=1)),中間シート!AA77,"")</f>
        <v/>
      </c>
      <c r="AB77" s="291" t="str">
        <f>IF(OR($I77=1,AND($I77=0,$L77=1)),中間シート!AB77,"")</f>
        <v/>
      </c>
      <c r="AC77" s="291" t="str">
        <f>IF(OR($I77=1,AND($I77=0,$L77=1)),中間シート!AC77,"")</f>
        <v/>
      </c>
      <c r="AD77" s="291" t="str">
        <f>IF(OR($I77=1,AND($I77=0,$L77=1)),中間シート!AD77,"")</f>
        <v/>
      </c>
      <c r="AE77" s="291" t="str">
        <f>IF(OR($I77=1,AND($I77=0,$L77=1)),中間シート!AE77,"")</f>
        <v/>
      </c>
      <c r="AF77" s="324"/>
      <c r="AG77" s="291" t="str">
        <f>IF(OR($I77=1,AND($I77=0,$L77=1)),中間シート!AG77,"")</f>
        <v/>
      </c>
      <c r="AH77" s="291" t="str">
        <f>IF(OR($I77=1,AND($I77=0,$L77=1)),中間シート!AH77,"")</f>
        <v/>
      </c>
      <c r="AI77" s="291" t="str">
        <f>IF(OR($I77=1,AND($I77=0,$L77=1)),中間シート!AI77,"")</f>
        <v/>
      </c>
      <c r="AJ77" s="291" t="str">
        <f>IF(OR($I77=1,AND($I77=0,$L77=1)),中間シート!AJ77,"")</f>
        <v/>
      </c>
      <c r="AK77" s="291" t="str">
        <f>IF(OR($I77=1,AND($I77=0,$L77=1)),中間シート!AK77,"")</f>
        <v/>
      </c>
      <c r="AL77" s="291" t="str">
        <f>IF($H77=1,中間シート!AL77,"")</f>
        <v/>
      </c>
      <c r="AM77" s="291" t="str">
        <f>IF($H77=1,中間シート!AM77,"")</f>
        <v/>
      </c>
      <c r="AN77" s="291" t="str">
        <f>IF($H77=1,中間シート!AN77,"")</f>
        <v/>
      </c>
      <c r="AO77" s="324"/>
      <c r="AP77" s="324"/>
      <c r="AQ77" s="291" t="str">
        <f>IF(OR($I77=1,AND($I77=0,$L77=1)),中間シート!AQ77,"")</f>
        <v/>
      </c>
      <c r="AR77" s="238"/>
      <c r="AS77" s="238"/>
      <c r="AT77" s="238"/>
      <c r="AU77" s="238"/>
    </row>
    <row r="78" spans="1:47">
      <c r="A78" s="221"/>
      <c r="B78" s="238"/>
      <c r="C78" s="238"/>
      <c r="D78" s="238"/>
      <c r="E78" s="238"/>
      <c r="F78" s="238"/>
      <c r="G78" s="238"/>
      <c r="H78" s="238"/>
      <c r="I78" s="238"/>
      <c r="J78" s="238"/>
      <c r="K78" s="238"/>
      <c r="L78" s="221"/>
      <c r="M78" s="221"/>
      <c r="N78" s="261"/>
      <c r="O78" s="261"/>
      <c r="P78" s="261"/>
      <c r="Q78" s="276"/>
      <c r="R78" s="263" t="str">
        <f>IF(OR($I78=1,AND($I78=0,$L78=1)),中間シート!R78,"")</f>
        <v/>
      </c>
      <c r="S78" s="291" t="str">
        <f t="shared" si="3"/>
        <v/>
      </c>
      <c r="T78" s="261" t="str">
        <f>IF(OR($I78=1,AND($I78=0,$L78=1)),中間シート!T78,"")</f>
        <v/>
      </c>
      <c r="U78" s="291" t="str">
        <f>IF(OR($I78=1,AND($I78=0,$L78=1)),中間シート!U78,"")</f>
        <v/>
      </c>
      <c r="V78" s="291" t="str">
        <f>IF(OR($I78=1,AND($I78=0,$L78=1)),中間シート!V78,"")</f>
        <v/>
      </c>
      <c r="W78" s="291" t="str">
        <f>IF(OR($I78=1,AND($I78=0,$L78=1)),中間シート!W78,"")</f>
        <v/>
      </c>
      <c r="X78" s="291" t="str">
        <f>IF(OR($I78=1,AND($I78=0,$L78=1)),中間シート!X78,"")</f>
        <v/>
      </c>
      <c r="Y78" s="291" t="str">
        <f>IF(OR($I78=1,AND($I78=0,$L78=1)),中間シート!Y78,"")</f>
        <v/>
      </c>
      <c r="Z78" s="291" t="str">
        <f>IF(OR($I78=1,AND($I78=0,$L78=1)),中間シート!Z78,"")</f>
        <v/>
      </c>
      <c r="AA78" s="291" t="str">
        <f>IF(OR($I78=1,AND($I78=0,$L78=1)),中間シート!AA78,"")</f>
        <v/>
      </c>
      <c r="AB78" s="291" t="str">
        <f>IF(OR($I78=1,AND($I78=0,$L78=1)),中間シート!AB78,"")</f>
        <v/>
      </c>
      <c r="AC78" s="291" t="str">
        <f>IF(OR($I78=1,AND($I78=0,$L78=1)),中間シート!AC78,"")</f>
        <v/>
      </c>
      <c r="AD78" s="291" t="str">
        <f>IF(OR($I78=1,AND($I78=0,$L78=1)),中間シート!AD78,"")</f>
        <v/>
      </c>
      <c r="AE78" s="291" t="str">
        <f>IF(OR($I78=1,AND($I78=0,$L78=1)),中間シート!AE78,"")</f>
        <v/>
      </c>
      <c r="AF78" s="324"/>
      <c r="AG78" s="291" t="str">
        <f>IF(OR($I78=1,AND($I78=0,$L78=1)),中間シート!AG78,"")</f>
        <v/>
      </c>
      <c r="AH78" s="291" t="str">
        <f>IF(OR($I78=1,AND($I78=0,$L78=1)),中間シート!AH78,"")</f>
        <v/>
      </c>
      <c r="AI78" s="291" t="str">
        <f>IF(OR($I78=1,AND($I78=0,$L78=1)),中間シート!AI78,"")</f>
        <v/>
      </c>
      <c r="AJ78" s="291" t="str">
        <f>IF(OR($I78=1,AND($I78=0,$L78=1)),中間シート!AJ78,"")</f>
        <v/>
      </c>
      <c r="AK78" s="291" t="str">
        <f>IF(OR($I78=1,AND($I78=0,$L78=1)),中間シート!AK78,"")</f>
        <v/>
      </c>
      <c r="AL78" s="291" t="str">
        <f>IF($H78=1,中間シート!AL78,"")</f>
        <v/>
      </c>
      <c r="AM78" s="291" t="str">
        <f>IF($H78=1,中間シート!AM78,"")</f>
        <v/>
      </c>
      <c r="AN78" s="291" t="str">
        <f>IF($H78=1,中間シート!AN78,"")</f>
        <v/>
      </c>
      <c r="AO78" s="324"/>
      <c r="AP78" s="324"/>
      <c r="AQ78" s="291" t="str">
        <f>IF(OR($I78=1,AND($I78=0,$L78=1)),中間シート!AQ78,"")</f>
        <v/>
      </c>
      <c r="AR78" s="238"/>
      <c r="AS78" s="238"/>
      <c r="AT78" s="238"/>
      <c r="AU78" s="238"/>
    </row>
    <row r="79" spans="1:47">
      <c r="B79" s="252"/>
      <c r="C79" s="252"/>
      <c r="D79" s="252"/>
      <c r="E79" s="252"/>
      <c r="F79" s="252"/>
      <c r="G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row>
    <row r="80" spans="1:47">
      <c r="B80" s="252"/>
      <c r="C80" s="252"/>
      <c r="D80" s="252"/>
      <c r="E80" s="252"/>
      <c r="F80" s="252"/>
      <c r="G80" s="252"/>
      <c r="M80" s="252"/>
      <c r="N80" s="252"/>
      <c r="O80" s="252"/>
      <c r="P80" s="252"/>
      <c r="Q80" s="252"/>
      <c r="R80" s="252"/>
      <c r="S80" s="252"/>
      <c r="U80" s="252"/>
      <c r="V80" s="252"/>
      <c r="W80" s="252"/>
      <c r="X80" s="252"/>
      <c r="Y80" s="252"/>
      <c r="Z80" s="252"/>
      <c r="AA80" s="252"/>
      <c r="AB80" s="252"/>
      <c r="AC80" s="252"/>
      <c r="AD80" s="252"/>
      <c r="AE80" s="252"/>
      <c r="AF80" s="252"/>
      <c r="AG80" s="252"/>
      <c r="AH80" s="252"/>
      <c r="AI80" s="252"/>
      <c r="AJ80" s="252"/>
      <c r="AK80" s="252"/>
    </row>
    <row r="81" spans="2:40">
      <c r="B81" s="252"/>
      <c r="C81" s="252"/>
      <c r="D81" s="252"/>
      <c r="E81" s="252"/>
      <c r="F81" s="252"/>
      <c r="G81" s="252"/>
      <c r="M81" s="252"/>
      <c r="N81" s="252"/>
      <c r="O81" s="252"/>
      <c r="P81" s="252"/>
      <c r="Q81" s="252"/>
      <c r="R81" s="252"/>
      <c r="S81" s="252"/>
      <c r="U81" s="252"/>
      <c r="V81" s="252"/>
      <c r="W81" s="252"/>
      <c r="X81" s="252"/>
      <c r="Y81" s="252"/>
      <c r="Z81" s="252"/>
      <c r="AA81" s="252"/>
      <c r="AB81" s="252"/>
      <c r="AC81" s="252"/>
      <c r="AD81" s="252"/>
      <c r="AE81" s="252"/>
      <c r="AF81" s="252"/>
      <c r="AG81" s="252"/>
      <c r="AH81" s="252"/>
      <c r="AI81" s="252"/>
      <c r="AJ81" s="252"/>
      <c r="AK81" s="252"/>
    </row>
    <row r="82" spans="2:40">
      <c r="B82" s="252"/>
      <c r="C82" s="252"/>
      <c r="D82" s="252"/>
      <c r="E82" s="252"/>
      <c r="F82" s="252"/>
      <c r="G82" s="252"/>
      <c r="M82" s="252"/>
      <c r="N82" s="252"/>
      <c r="O82" s="252"/>
      <c r="P82" s="252"/>
      <c r="Q82" s="252"/>
      <c r="R82" s="252"/>
      <c r="S82" s="252"/>
      <c r="U82" s="252"/>
      <c r="V82" s="252"/>
      <c r="W82" s="252"/>
      <c r="X82" s="252"/>
      <c r="Y82" s="252"/>
      <c r="Z82" s="252"/>
      <c r="AA82" s="252"/>
      <c r="AB82" s="252"/>
      <c r="AC82" s="252"/>
      <c r="AD82" s="252"/>
      <c r="AE82" s="252"/>
      <c r="AF82" s="252"/>
      <c r="AG82" s="252"/>
      <c r="AH82" s="252"/>
      <c r="AI82" s="252"/>
      <c r="AJ82" s="252"/>
      <c r="AK82" s="252"/>
    </row>
    <row r="83" spans="2:40">
      <c r="B83" s="252"/>
      <c r="C83" s="252"/>
      <c r="D83" s="252"/>
      <c r="E83" s="252"/>
      <c r="F83" s="252"/>
      <c r="G83" s="252"/>
      <c r="M83" s="252"/>
      <c r="N83" s="252"/>
      <c r="O83" s="252"/>
      <c r="P83" s="252"/>
      <c r="Q83" s="252"/>
      <c r="R83" s="252"/>
      <c r="S83" s="252"/>
      <c r="U83" s="252"/>
      <c r="V83" s="252"/>
      <c r="W83" s="252"/>
      <c r="X83" s="252"/>
      <c r="Y83" s="252"/>
      <c r="Z83" s="252"/>
      <c r="AA83" s="252"/>
      <c r="AB83" s="252"/>
      <c r="AC83" s="252"/>
      <c r="AD83" s="252"/>
      <c r="AE83" s="252"/>
      <c r="AF83" s="252"/>
      <c r="AG83" s="252"/>
      <c r="AH83" s="252"/>
      <c r="AI83" s="252"/>
      <c r="AJ83" s="252"/>
      <c r="AK83" s="252"/>
    </row>
    <row r="84" spans="2:40">
      <c r="B84" s="252"/>
      <c r="C84" s="252"/>
      <c r="D84" s="252"/>
      <c r="E84" s="252"/>
      <c r="F84" s="252"/>
      <c r="G84" s="252"/>
      <c r="M84" s="252"/>
      <c r="N84" s="252"/>
      <c r="O84" s="252"/>
      <c r="P84" s="252"/>
      <c r="Q84" s="252"/>
      <c r="R84" s="252"/>
      <c r="S84" s="252"/>
      <c r="U84" s="252"/>
      <c r="V84" s="252"/>
      <c r="W84" s="252"/>
      <c r="X84" s="252"/>
      <c r="Y84" s="252"/>
      <c r="Z84" s="252"/>
      <c r="AA84" s="252"/>
      <c r="AB84" s="252"/>
      <c r="AC84" s="252"/>
      <c r="AD84" s="252"/>
      <c r="AE84" s="252"/>
      <c r="AF84" s="252"/>
      <c r="AG84" s="252"/>
      <c r="AH84" s="252"/>
      <c r="AI84" s="252"/>
      <c r="AJ84" s="252"/>
      <c r="AK84" s="252"/>
    </row>
    <row r="85" spans="2:40">
      <c r="B85" s="252"/>
      <c r="C85" s="252"/>
      <c r="D85" s="252"/>
      <c r="E85" s="252"/>
      <c r="F85" s="252"/>
      <c r="G85" s="252"/>
      <c r="M85" s="252"/>
      <c r="N85" s="252"/>
      <c r="O85" s="252"/>
      <c r="P85" s="252"/>
      <c r="Q85" s="252"/>
      <c r="R85" s="252"/>
      <c r="S85" s="252"/>
      <c r="U85" s="252"/>
      <c r="V85" s="252"/>
      <c r="W85" s="252"/>
      <c r="X85" s="252"/>
      <c r="Y85" s="252"/>
      <c r="Z85" s="252"/>
      <c r="AA85" s="252"/>
      <c r="AB85" s="252"/>
      <c r="AC85" s="252"/>
      <c r="AD85" s="252"/>
      <c r="AE85" s="252"/>
      <c r="AF85" s="252"/>
      <c r="AG85" s="252"/>
      <c r="AH85" s="252"/>
      <c r="AI85" s="252"/>
      <c r="AJ85" s="252"/>
      <c r="AK85" s="252"/>
    </row>
    <row r="86" spans="2:40">
      <c r="B86" s="252"/>
      <c r="C86" s="252"/>
      <c r="D86" s="252"/>
      <c r="E86" s="252"/>
      <c r="F86" s="252"/>
      <c r="G86" s="252"/>
      <c r="M86" s="252"/>
      <c r="N86" s="252"/>
      <c r="O86" s="252"/>
      <c r="P86" s="252"/>
      <c r="Q86" s="252"/>
      <c r="R86" s="252"/>
      <c r="S86" s="252"/>
      <c r="U86" s="252"/>
      <c r="V86" s="252"/>
      <c r="W86" s="252"/>
      <c r="X86" s="252"/>
      <c r="Y86" s="252"/>
      <c r="Z86" s="252"/>
      <c r="AA86" s="252"/>
      <c r="AB86" s="252"/>
      <c r="AC86" s="252"/>
      <c r="AD86" s="252"/>
      <c r="AE86" s="252"/>
      <c r="AF86" s="252"/>
      <c r="AG86" s="252"/>
      <c r="AH86" s="252"/>
      <c r="AI86" s="252"/>
      <c r="AJ86" s="252"/>
      <c r="AK86" s="252"/>
    </row>
    <row r="87" spans="2:40">
      <c r="B87" s="252"/>
      <c r="C87" s="252"/>
      <c r="D87" s="252"/>
      <c r="E87" s="252"/>
      <c r="F87" s="252"/>
      <c r="G87" s="252"/>
      <c r="M87" s="252"/>
      <c r="N87" s="252"/>
      <c r="O87" s="252"/>
      <c r="P87" s="252"/>
      <c r="Q87" s="252"/>
      <c r="R87" s="252"/>
      <c r="S87" s="252"/>
      <c r="U87" s="252"/>
      <c r="V87" s="252"/>
      <c r="W87" s="252"/>
      <c r="X87" s="252"/>
      <c r="Y87" s="252"/>
      <c r="Z87" s="252"/>
      <c r="AA87" s="252"/>
      <c r="AB87" s="252"/>
      <c r="AC87" s="252"/>
      <c r="AD87" s="252"/>
      <c r="AE87" s="252"/>
      <c r="AF87" s="252"/>
      <c r="AG87" s="252"/>
      <c r="AH87" s="252"/>
      <c r="AI87" s="252"/>
      <c r="AJ87" s="252"/>
      <c r="AK87" s="252"/>
    </row>
    <row r="88" spans="2:40">
      <c r="B88" s="252"/>
      <c r="C88" s="252"/>
      <c r="D88" s="252"/>
      <c r="E88" s="252"/>
      <c r="F88" s="252"/>
      <c r="G88" s="252"/>
      <c r="M88" s="252"/>
      <c r="N88" s="252"/>
      <c r="O88" s="252"/>
      <c r="P88" s="252"/>
      <c r="Q88" s="252"/>
      <c r="R88" s="252"/>
      <c r="S88" s="252"/>
      <c r="U88" s="252"/>
      <c r="V88" s="252"/>
      <c r="W88" s="252"/>
      <c r="X88" s="252"/>
      <c r="Y88" s="252"/>
      <c r="Z88" s="252"/>
      <c r="AA88" s="252"/>
      <c r="AB88" s="252"/>
      <c r="AC88" s="252"/>
      <c r="AD88" s="252"/>
      <c r="AE88" s="252"/>
      <c r="AF88" s="252"/>
      <c r="AG88" s="252"/>
      <c r="AH88" s="252"/>
      <c r="AI88" s="252"/>
      <c r="AJ88" s="252"/>
      <c r="AK88" s="252"/>
    </row>
    <row r="89" spans="2:40">
      <c r="B89" s="252"/>
      <c r="C89" s="252"/>
      <c r="D89" s="252"/>
      <c r="E89" s="252"/>
      <c r="F89" s="252"/>
      <c r="G89" s="252"/>
      <c r="M89" s="252"/>
      <c r="N89" s="252"/>
      <c r="O89" s="252"/>
      <c r="P89" s="252"/>
      <c r="Q89" s="252"/>
      <c r="R89" s="252"/>
      <c r="S89" s="252"/>
      <c r="U89" s="252"/>
      <c r="V89" s="252"/>
      <c r="W89" s="252"/>
      <c r="X89" s="252"/>
      <c r="Y89" s="252"/>
      <c r="Z89" s="252"/>
      <c r="AA89" s="252"/>
      <c r="AB89" s="252"/>
      <c r="AC89" s="252"/>
      <c r="AD89" s="252"/>
      <c r="AE89" s="252"/>
      <c r="AF89" s="252"/>
      <c r="AG89" s="252"/>
      <c r="AH89" s="252"/>
      <c r="AI89" s="252"/>
      <c r="AJ89" s="252"/>
      <c r="AK89" s="252"/>
    </row>
    <row r="90" spans="2:40">
      <c r="B90" s="252"/>
      <c r="C90" s="252"/>
      <c r="D90" s="252"/>
      <c r="E90" s="252"/>
      <c r="F90" s="252"/>
      <c r="G90" s="252"/>
      <c r="M90" s="252"/>
      <c r="N90" s="252"/>
      <c r="O90" s="252"/>
      <c r="P90" s="252"/>
      <c r="Q90" s="252"/>
      <c r="R90" s="252"/>
      <c r="S90" s="252"/>
      <c r="U90" s="252"/>
      <c r="V90" s="252"/>
      <c r="W90" s="252"/>
      <c r="X90" s="252"/>
      <c r="Y90" s="252"/>
      <c r="Z90" s="252"/>
      <c r="AA90" s="252"/>
      <c r="AB90" s="252"/>
      <c r="AC90" s="252"/>
      <c r="AD90" s="252"/>
      <c r="AE90" s="252"/>
      <c r="AF90" s="252"/>
      <c r="AG90" s="252"/>
      <c r="AH90" s="252"/>
      <c r="AI90" s="252"/>
      <c r="AJ90" s="252"/>
      <c r="AK90" s="252"/>
    </row>
    <row r="91" spans="2:40">
      <c r="B91" s="252"/>
      <c r="C91" s="252"/>
      <c r="D91" s="252"/>
      <c r="E91" s="252"/>
      <c r="F91" s="252"/>
      <c r="G91" s="252"/>
      <c r="M91" s="252"/>
      <c r="N91" s="252"/>
      <c r="O91" s="252"/>
      <c r="P91" s="252"/>
      <c r="Q91" s="252"/>
      <c r="R91" s="252"/>
      <c r="S91" s="252"/>
      <c r="U91" s="252"/>
      <c r="V91" s="252"/>
      <c r="W91" s="252"/>
      <c r="X91" s="252"/>
      <c r="Y91" s="252"/>
      <c r="Z91" s="252"/>
      <c r="AA91" s="252"/>
      <c r="AB91" s="252"/>
      <c r="AC91" s="252"/>
      <c r="AD91" s="252"/>
      <c r="AE91" s="252"/>
      <c r="AF91" s="252"/>
      <c r="AG91" s="252"/>
      <c r="AH91" s="252"/>
      <c r="AI91" s="252"/>
      <c r="AJ91" s="252"/>
      <c r="AK91" s="252"/>
    </row>
    <row r="92" spans="2:40">
      <c r="B92" s="252"/>
      <c r="C92" s="252"/>
      <c r="D92" s="252"/>
      <c r="E92" s="252"/>
      <c r="F92" s="252"/>
      <c r="G92" s="252"/>
      <c r="M92" s="252"/>
      <c r="N92" s="252"/>
      <c r="O92" s="252"/>
      <c r="P92" s="252"/>
      <c r="Q92" s="252"/>
      <c r="R92" s="252"/>
      <c r="S92" s="252"/>
      <c r="U92" s="252"/>
      <c r="V92" s="252"/>
      <c r="W92" s="252"/>
      <c r="X92" s="252"/>
      <c r="Y92" s="252"/>
      <c r="Z92" s="252"/>
      <c r="AA92" s="252"/>
      <c r="AB92" s="252"/>
      <c r="AC92" s="252"/>
      <c r="AD92" s="252"/>
      <c r="AE92" s="252"/>
      <c r="AF92" s="252"/>
      <c r="AG92" s="252"/>
      <c r="AH92" s="252"/>
      <c r="AI92" s="252"/>
      <c r="AJ92" s="252"/>
      <c r="AK92" s="252"/>
    </row>
    <row r="94" spans="2:40">
      <c r="AN94" s="203" t="str">
        <f t="array" ref="AN94">AN6:AN9</f>
        <v/>
      </c>
    </row>
    <row r="96" spans="2:40">
      <c r="AL96" s="203" t="str">
        <f t="array" ref="AL96:AL99">AL6:AL9</f>
        <v/>
      </c>
    </row>
    <row r="97" spans="38:38">
      <c r="AL97" s="203" t="str">
        <v/>
      </c>
    </row>
    <row r="98" spans="38:38">
      <c r="AL98" s="203" t="str">
        <v/>
      </c>
    </row>
    <row r="99" spans="38:38">
      <c r="AL99" s="203" t="str">
        <v/>
      </c>
    </row>
  </sheetData>
  <phoneticPr fontId="3"/>
  <dataValidations count="1">
    <dataValidation allowBlank="1" showDropDown="0" showInputMessage="0" showErrorMessage="1" sqref="R6:T6 U79:AK92 G12:G14 G8:G10 T79 M79:S92 N7:P78 S8:S78 H6:K92 G16:G92 B6:F92 U6:AU78"/>
  </dataValidations>
  <pageMargins left="0.7" right="0.7" top="0.75" bottom="0.75" header="0.3" footer="0.3"/>
  <pageSetup paperSize="9" scale="13" fitToWidth="1" fitToHeight="1" orientation="landscape" usePrinterDefaults="1"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tabColor theme="0" tint="-0.5"/>
  </sheetPr>
  <dimension ref="A2:AX1540"/>
  <sheetViews>
    <sheetView topLeftCell="A22" zoomScale="85" zoomScaleNormal="85" workbookViewId="0">
      <selection activeCell="B78" sqref="B78"/>
    </sheetView>
  </sheetViews>
  <sheetFormatPr defaultColWidth="9" defaultRowHeight="13"/>
  <cols>
    <col min="1" max="16384" width="9" style="203"/>
  </cols>
  <sheetData>
    <row r="2" spans="1:50" s="213" customFormat="1">
      <c r="A2" s="203"/>
      <c r="B2" s="333" t="s">
        <v>315</v>
      </c>
      <c r="C2" s="333" t="s">
        <v>741</v>
      </c>
      <c r="D2" s="333" t="s">
        <v>798</v>
      </c>
      <c r="E2" s="333" t="s">
        <v>858</v>
      </c>
      <c r="F2" s="333" t="s">
        <v>473</v>
      </c>
      <c r="G2" s="333" t="s">
        <v>942</v>
      </c>
      <c r="H2" s="333" t="s">
        <v>991</v>
      </c>
      <c r="I2" s="333" t="s">
        <v>260</v>
      </c>
      <c r="J2" s="333" t="s">
        <v>102</v>
      </c>
      <c r="K2" s="333" t="s">
        <v>1161</v>
      </c>
      <c r="L2" s="333" t="s">
        <v>1200</v>
      </c>
      <c r="M2" s="333" t="s">
        <v>1056</v>
      </c>
      <c r="N2" s="333" t="s">
        <v>1316</v>
      </c>
      <c r="O2" s="333" t="s">
        <v>165</v>
      </c>
      <c r="P2" s="333" t="s">
        <v>31</v>
      </c>
      <c r="Q2" s="333" t="s">
        <v>1439</v>
      </c>
      <c r="R2" s="333" t="s">
        <v>1456</v>
      </c>
      <c r="S2" s="333" t="s">
        <v>908</v>
      </c>
      <c r="T2" s="333" t="s">
        <v>1291</v>
      </c>
      <c r="U2" s="333" t="s">
        <v>1002</v>
      </c>
      <c r="V2" s="333" t="s">
        <v>1519</v>
      </c>
      <c r="W2" s="333" t="s">
        <v>1580</v>
      </c>
      <c r="X2" s="333" t="s">
        <v>1609</v>
      </c>
      <c r="Y2" s="333" t="s">
        <v>1667</v>
      </c>
      <c r="Z2" s="333" t="s">
        <v>1688</v>
      </c>
      <c r="AA2" s="333" t="s">
        <v>1704</v>
      </c>
      <c r="AB2" s="333" t="s">
        <v>240</v>
      </c>
      <c r="AC2" s="333" t="s">
        <v>278</v>
      </c>
      <c r="AD2" s="333" t="s">
        <v>395</v>
      </c>
      <c r="AE2" s="333" t="s">
        <v>1836</v>
      </c>
      <c r="AF2" s="333" t="s">
        <v>1857</v>
      </c>
      <c r="AG2" s="333" t="s">
        <v>1881</v>
      </c>
      <c r="AH2" s="333" t="s">
        <v>1891</v>
      </c>
      <c r="AI2" s="333" t="s">
        <v>1917</v>
      </c>
      <c r="AJ2" s="333" t="s">
        <v>982</v>
      </c>
      <c r="AK2" s="333" t="s">
        <v>1443</v>
      </c>
      <c r="AL2" s="333" t="s">
        <v>1892</v>
      </c>
      <c r="AM2" s="333" t="s">
        <v>648</v>
      </c>
      <c r="AN2" s="333" t="s">
        <v>1985</v>
      </c>
      <c r="AO2" s="333" t="s">
        <v>2005</v>
      </c>
      <c r="AP2" s="333" t="s">
        <v>195</v>
      </c>
      <c r="AQ2" s="333" t="s">
        <v>1933</v>
      </c>
      <c r="AR2" s="333" t="s">
        <v>173</v>
      </c>
      <c r="AS2" s="333" t="s">
        <v>382</v>
      </c>
      <c r="AT2" s="333" t="s">
        <v>442</v>
      </c>
      <c r="AU2" s="333" t="s">
        <v>2116</v>
      </c>
      <c r="AV2" s="333" t="s">
        <v>2143</v>
      </c>
      <c r="AW2" s="203"/>
      <c r="AX2" s="334"/>
    </row>
    <row r="3" spans="1:50">
      <c r="A3" s="333" t="s">
        <v>315</v>
      </c>
      <c r="B3" s="334" t="s">
        <v>321</v>
      </c>
      <c r="C3" s="334" t="s">
        <v>743</v>
      </c>
      <c r="D3" s="334" t="s">
        <v>758</v>
      </c>
      <c r="E3" s="334" t="s">
        <v>42</v>
      </c>
      <c r="F3" s="334" t="s">
        <v>108</v>
      </c>
      <c r="G3" s="334" t="s">
        <v>866</v>
      </c>
      <c r="H3" s="334" t="s">
        <v>994</v>
      </c>
      <c r="I3" s="334" t="s">
        <v>1048</v>
      </c>
      <c r="J3" s="334" t="s">
        <v>1117</v>
      </c>
      <c r="K3" s="334" t="s">
        <v>101</v>
      </c>
      <c r="L3" s="334" t="s">
        <v>516</v>
      </c>
      <c r="M3" s="334" t="s">
        <v>144</v>
      </c>
      <c r="N3" s="334" t="s">
        <v>1319</v>
      </c>
      <c r="O3" s="334" t="s">
        <v>1368</v>
      </c>
      <c r="P3" s="334" t="s">
        <v>46</v>
      </c>
      <c r="Q3" s="334" t="s">
        <v>7</v>
      </c>
      <c r="R3" s="334" t="s">
        <v>1458</v>
      </c>
      <c r="S3" s="334" t="s">
        <v>1351</v>
      </c>
      <c r="T3" s="334" t="s">
        <v>305</v>
      </c>
      <c r="U3" s="334" t="s">
        <v>1001</v>
      </c>
      <c r="V3" s="334" t="s">
        <v>1538</v>
      </c>
      <c r="W3" s="334" t="s">
        <v>807</v>
      </c>
      <c r="X3" s="334" t="s">
        <v>724</v>
      </c>
      <c r="Y3" s="334" t="s">
        <v>269</v>
      </c>
      <c r="Z3" s="334" t="s">
        <v>1690</v>
      </c>
      <c r="AA3" s="334" t="s">
        <v>1705</v>
      </c>
      <c r="AB3" s="334" t="s">
        <v>1737</v>
      </c>
      <c r="AC3" s="334" t="s">
        <v>1786</v>
      </c>
      <c r="AD3" s="334" t="s">
        <v>728</v>
      </c>
      <c r="AE3" s="334" t="s">
        <v>1838</v>
      </c>
      <c r="AF3" s="334" t="s">
        <v>1859</v>
      </c>
      <c r="AG3" s="334" t="s">
        <v>1882</v>
      </c>
      <c r="AH3" s="334" t="s">
        <v>923</v>
      </c>
      <c r="AI3" s="334" t="s">
        <v>1918</v>
      </c>
      <c r="AJ3" s="334" t="s">
        <v>1832</v>
      </c>
      <c r="AK3" s="334" t="s">
        <v>709</v>
      </c>
      <c r="AL3" s="334" t="s">
        <v>1959</v>
      </c>
      <c r="AM3" s="334" t="s">
        <v>1970</v>
      </c>
      <c r="AN3" s="334" t="s">
        <v>158</v>
      </c>
      <c r="AO3" s="334" t="s">
        <v>4</v>
      </c>
      <c r="AP3" s="334" t="s">
        <v>1828</v>
      </c>
      <c r="AQ3" s="334" t="s">
        <v>588</v>
      </c>
      <c r="AR3" s="334" t="s">
        <v>2069</v>
      </c>
      <c r="AS3" s="334" t="s">
        <v>863</v>
      </c>
      <c r="AT3" s="334" t="s">
        <v>218</v>
      </c>
      <c r="AU3" s="334" t="s">
        <v>369</v>
      </c>
      <c r="AV3" s="334" t="s">
        <v>2040</v>
      </c>
    </row>
    <row r="4" spans="1:50">
      <c r="A4" s="333" t="s">
        <v>741</v>
      </c>
      <c r="B4" s="334" t="s">
        <v>326</v>
      </c>
      <c r="C4" s="334" t="s">
        <v>749</v>
      </c>
      <c r="D4" s="334" t="s">
        <v>769</v>
      </c>
      <c r="E4" s="334" t="s">
        <v>864</v>
      </c>
      <c r="F4" s="334" t="s">
        <v>926</v>
      </c>
      <c r="G4" s="334" t="s">
        <v>944</v>
      </c>
      <c r="H4" s="334" t="s">
        <v>317</v>
      </c>
      <c r="I4" s="334" t="s">
        <v>882</v>
      </c>
      <c r="J4" s="334" t="s">
        <v>1121</v>
      </c>
      <c r="K4" s="334" t="s">
        <v>1024</v>
      </c>
      <c r="L4" s="334" t="s">
        <v>376</v>
      </c>
      <c r="M4" s="334" t="s">
        <v>886</v>
      </c>
      <c r="N4" s="334" t="s">
        <v>1295</v>
      </c>
      <c r="O4" s="334" t="s">
        <v>1152</v>
      </c>
      <c r="P4" s="334" t="s">
        <v>1428</v>
      </c>
      <c r="Q4" s="334" t="s">
        <v>1065</v>
      </c>
      <c r="R4" s="334" t="s">
        <v>1459</v>
      </c>
      <c r="S4" s="334" t="s">
        <v>1087</v>
      </c>
      <c r="T4" s="334" t="s">
        <v>1322</v>
      </c>
      <c r="U4" s="334" t="s">
        <v>1287</v>
      </c>
      <c r="V4" s="334" t="s">
        <v>505</v>
      </c>
      <c r="W4" s="334" t="s">
        <v>1582</v>
      </c>
      <c r="X4" s="334" t="s">
        <v>1612</v>
      </c>
      <c r="Y4" s="334" t="s">
        <v>1193</v>
      </c>
      <c r="Z4" s="334" t="s">
        <v>1692</v>
      </c>
      <c r="AA4" s="334" t="s">
        <v>1707</v>
      </c>
      <c r="AB4" s="334" t="s">
        <v>1738</v>
      </c>
      <c r="AC4" s="334" t="s">
        <v>1678</v>
      </c>
      <c r="AD4" s="334" t="s">
        <v>940</v>
      </c>
      <c r="AE4" s="334" t="s">
        <v>1589</v>
      </c>
      <c r="AF4" s="334" t="s">
        <v>1862</v>
      </c>
      <c r="AG4" s="334" t="s">
        <v>1782</v>
      </c>
      <c r="AH4" s="334" t="s">
        <v>963</v>
      </c>
      <c r="AI4" s="334" t="s">
        <v>228</v>
      </c>
      <c r="AJ4" s="334" t="s">
        <v>1937</v>
      </c>
      <c r="AK4" s="334" t="s">
        <v>469</v>
      </c>
      <c r="AL4" s="334" t="s">
        <v>1742</v>
      </c>
      <c r="AM4" s="334" t="s">
        <v>1014</v>
      </c>
      <c r="AN4" s="334" t="s">
        <v>1696</v>
      </c>
      <c r="AO4" s="334" t="s">
        <v>1926</v>
      </c>
      <c r="AP4" s="334" t="s">
        <v>2047</v>
      </c>
      <c r="AQ4" s="334" t="s">
        <v>1708</v>
      </c>
      <c r="AR4" s="334" t="s">
        <v>2070</v>
      </c>
      <c r="AS4" s="334" t="s">
        <v>2093</v>
      </c>
      <c r="AT4" s="334" t="s">
        <v>2105</v>
      </c>
      <c r="AU4" s="334" t="s">
        <v>1735</v>
      </c>
      <c r="AV4" s="334" t="s">
        <v>1109</v>
      </c>
    </row>
    <row r="5" spans="1:50">
      <c r="A5" s="333" t="s">
        <v>798</v>
      </c>
      <c r="B5" s="334" t="s">
        <v>221</v>
      </c>
      <c r="C5" s="334" t="s">
        <v>751</v>
      </c>
      <c r="D5" s="334" t="s">
        <v>203</v>
      </c>
      <c r="E5" s="334" t="s">
        <v>345</v>
      </c>
      <c r="F5" s="334" t="s">
        <v>689</v>
      </c>
      <c r="G5" s="334" t="s">
        <v>948</v>
      </c>
      <c r="H5" s="334" t="s">
        <v>997</v>
      </c>
      <c r="I5" s="334" t="s">
        <v>1052</v>
      </c>
      <c r="J5" s="334" t="s">
        <v>538</v>
      </c>
      <c r="K5" s="334" t="s">
        <v>892</v>
      </c>
      <c r="L5" s="334" t="s">
        <v>1201</v>
      </c>
      <c r="M5" s="334" t="s">
        <v>901</v>
      </c>
      <c r="N5" s="334" t="s">
        <v>1320</v>
      </c>
      <c r="O5" s="334" t="s">
        <v>1371</v>
      </c>
      <c r="P5" s="334" t="s">
        <v>684</v>
      </c>
      <c r="Q5" s="334" t="s">
        <v>1040</v>
      </c>
      <c r="R5" s="334" t="s">
        <v>1448</v>
      </c>
      <c r="S5" s="334" t="s">
        <v>1469</v>
      </c>
      <c r="T5" s="334" t="s">
        <v>255</v>
      </c>
      <c r="U5" s="334" t="s">
        <v>411</v>
      </c>
      <c r="V5" s="334" t="s">
        <v>1541</v>
      </c>
      <c r="W5" s="334" t="s">
        <v>1380</v>
      </c>
      <c r="X5" s="334" t="s">
        <v>995</v>
      </c>
      <c r="Y5" s="334" t="s">
        <v>120</v>
      </c>
      <c r="Z5" s="334" t="s">
        <v>894</v>
      </c>
      <c r="AA5" s="334" t="s">
        <v>1709</v>
      </c>
      <c r="AB5" s="334" t="s">
        <v>1739</v>
      </c>
      <c r="AC5" s="334" t="s">
        <v>1654</v>
      </c>
      <c r="AD5" s="334" t="s">
        <v>1562</v>
      </c>
      <c r="AE5" s="334" t="s">
        <v>1778</v>
      </c>
      <c r="AF5" s="334" t="s">
        <v>1865</v>
      </c>
      <c r="AG5" s="334" t="s">
        <v>64</v>
      </c>
      <c r="AH5" s="334" t="s">
        <v>1894</v>
      </c>
      <c r="AI5" s="334" t="s">
        <v>302</v>
      </c>
      <c r="AJ5" s="334" t="s">
        <v>61</v>
      </c>
      <c r="AK5" s="334" t="s">
        <v>1100</v>
      </c>
      <c r="AL5" s="334" t="s">
        <v>1960</v>
      </c>
      <c r="AM5" s="334" t="s">
        <v>1972</v>
      </c>
      <c r="AN5" s="334" t="s">
        <v>1079</v>
      </c>
      <c r="AO5" s="334" t="s">
        <v>2006</v>
      </c>
      <c r="AP5" s="334" t="s">
        <v>2049</v>
      </c>
      <c r="AQ5" s="334" t="s">
        <v>2058</v>
      </c>
      <c r="AR5" s="334" t="s">
        <v>1837</v>
      </c>
      <c r="AS5" s="334" t="s">
        <v>2095</v>
      </c>
      <c r="AT5" s="334" t="s">
        <v>1975</v>
      </c>
      <c r="AU5" s="334" t="s">
        <v>1774</v>
      </c>
      <c r="AV5" s="334" t="s">
        <v>2144</v>
      </c>
    </row>
    <row r="6" spans="1:50">
      <c r="A6" s="333" t="s">
        <v>858</v>
      </c>
      <c r="B6" s="334" t="s">
        <v>333</v>
      </c>
      <c r="C6" s="334" t="s">
        <v>746</v>
      </c>
      <c r="D6" s="334" t="s">
        <v>799</v>
      </c>
      <c r="E6" s="334" t="s">
        <v>370</v>
      </c>
      <c r="F6" s="334" t="s">
        <v>168</v>
      </c>
      <c r="G6" s="334" t="s">
        <v>76</v>
      </c>
      <c r="H6" s="334" t="s">
        <v>192</v>
      </c>
      <c r="I6" s="334" t="s">
        <v>213</v>
      </c>
      <c r="J6" s="334" t="s">
        <v>1124</v>
      </c>
      <c r="K6" s="334" t="s">
        <v>734</v>
      </c>
      <c r="L6" s="334" t="s">
        <v>1204</v>
      </c>
      <c r="M6" s="334" t="s">
        <v>1071</v>
      </c>
      <c r="N6" s="334" t="s">
        <v>1323</v>
      </c>
      <c r="O6" s="334" t="s">
        <v>1372</v>
      </c>
      <c r="P6" s="334" t="s">
        <v>846</v>
      </c>
      <c r="Q6" s="334" t="s">
        <v>1123</v>
      </c>
      <c r="R6" s="334" t="s">
        <v>1027</v>
      </c>
      <c r="S6" s="334" t="s">
        <v>1463</v>
      </c>
      <c r="T6" s="334" t="s">
        <v>819</v>
      </c>
      <c r="U6" s="334" t="s">
        <v>834</v>
      </c>
      <c r="V6" s="334" t="s">
        <v>1543</v>
      </c>
      <c r="W6" s="334" t="s">
        <v>1583</v>
      </c>
      <c r="X6" s="334" t="s">
        <v>1613</v>
      </c>
      <c r="Y6" s="334" t="s">
        <v>1668</v>
      </c>
      <c r="Z6" s="334" t="s">
        <v>277</v>
      </c>
      <c r="AA6" s="334" t="s">
        <v>642</v>
      </c>
      <c r="AB6" s="334" t="s">
        <v>1740</v>
      </c>
      <c r="AC6" s="334" t="s">
        <v>1787</v>
      </c>
      <c r="AD6" s="334" t="s">
        <v>865</v>
      </c>
      <c r="AE6" s="334" t="s">
        <v>1840</v>
      </c>
      <c r="AF6" s="334" t="s">
        <v>1866</v>
      </c>
      <c r="AG6" s="334" t="s">
        <v>1883</v>
      </c>
      <c r="AH6" s="334" t="s">
        <v>1895</v>
      </c>
      <c r="AI6" s="334" t="s">
        <v>1242</v>
      </c>
      <c r="AJ6" s="334" t="s">
        <v>1796</v>
      </c>
      <c r="AK6" s="334" t="s">
        <v>356</v>
      </c>
      <c r="AL6" s="334" t="s">
        <v>1962</v>
      </c>
      <c r="AM6" s="334" t="s">
        <v>1973</v>
      </c>
      <c r="AN6" s="334" t="s">
        <v>328</v>
      </c>
      <c r="AO6" s="334" t="s">
        <v>791</v>
      </c>
      <c r="AP6" s="334" t="s">
        <v>2050</v>
      </c>
      <c r="AQ6" s="334" t="s">
        <v>1864</v>
      </c>
      <c r="AR6" s="334" t="s">
        <v>2071</v>
      </c>
      <c r="AS6" s="334" t="s">
        <v>2096</v>
      </c>
      <c r="AT6" s="334" t="s">
        <v>2106</v>
      </c>
      <c r="AU6" s="334" t="s">
        <v>2118</v>
      </c>
      <c r="AV6" s="334" t="s">
        <v>2145</v>
      </c>
    </row>
    <row r="7" spans="1:50">
      <c r="A7" s="333" t="s">
        <v>473</v>
      </c>
      <c r="B7" s="334" t="s">
        <v>335</v>
      </c>
      <c r="C7" s="334" t="s">
        <v>754</v>
      </c>
      <c r="D7" s="334" t="s">
        <v>153</v>
      </c>
      <c r="E7" s="334" t="s">
        <v>868</v>
      </c>
      <c r="F7" s="334" t="s">
        <v>480</v>
      </c>
      <c r="G7" s="334" t="s">
        <v>495</v>
      </c>
      <c r="H7" s="334" t="s">
        <v>290</v>
      </c>
      <c r="I7" s="334" t="s">
        <v>1053</v>
      </c>
      <c r="J7" s="334" t="s">
        <v>1126</v>
      </c>
      <c r="K7" s="334" t="s">
        <v>1163</v>
      </c>
      <c r="L7" s="334" t="s">
        <v>1140</v>
      </c>
      <c r="M7" s="334" t="s">
        <v>1115</v>
      </c>
      <c r="N7" s="334" t="s">
        <v>384</v>
      </c>
      <c r="O7" s="334" t="s">
        <v>68</v>
      </c>
      <c r="P7" s="334" t="s">
        <v>1430</v>
      </c>
      <c r="Q7" s="334" t="s">
        <v>403</v>
      </c>
      <c r="R7" s="334" t="s">
        <v>745</v>
      </c>
      <c r="S7" s="334" t="s">
        <v>964</v>
      </c>
      <c r="T7" s="334" t="s">
        <v>1101</v>
      </c>
      <c r="U7" s="334" t="s">
        <v>430</v>
      </c>
      <c r="V7" s="334" t="s">
        <v>1544</v>
      </c>
      <c r="W7" s="334" t="s">
        <v>1584</v>
      </c>
      <c r="X7" s="334" t="s">
        <v>1615</v>
      </c>
      <c r="Y7" s="334" t="s">
        <v>1669</v>
      </c>
      <c r="Z7" s="334" t="s">
        <v>1360</v>
      </c>
      <c r="AA7" s="334" t="s">
        <v>1500</v>
      </c>
      <c r="AB7" s="334" t="s">
        <v>1155</v>
      </c>
      <c r="AC7" s="334" t="s">
        <v>463</v>
      </c>
      <c r="AD7" s="334" t="s">
        <v>1808</v>
      </c>
      <c r="AE7" s="334" t="s">
        <v>1842</v>
      </c>
      <c r="AF7" s="334" t="s">
        <v>1581</v>
      </c>
      <c r="AG7" s="334" t="s">
        <v>558</v>
      </c>
      <c r="AH7" s="334" t="s">
        <v>311</v>
      </c>
      <c r="AI7" s="334" t="s">
        <v>1108</v>
      </c>
      <c r="AJ7" s="334" t="s">
        <v>1191</v>
      </c>
      <c r="AK7" s="334" t="s">
        <v>1270</v>
      </c>
      <c r="AL7" s="334" t="s">
        <v>1963</v>
      </c>
      <c r="AM7" s="334" t="s">
        <v>1006</v>
      </c>
      <c r="AN7" s="334" t="s">
        <v>1454</v>
      </c>
      <c r="AO7" s="334" t="s">
        <v>2007</v>
      </c>
      <c r="AP7" s="334" t="s">
        <v>2051</v>
      </c>
      <c r="AQ7" s="334" t="s">
        <v>2059</v>
      </c>
      <c r="AR7" s="334" t="s">
        <v>2072</v>
      </c>
      <c r="AS7" s="334" t="s">
        <v>604</v>
      </c>
      <c r="AT7" s="334" t="s">
        <v>2107</v>
      </c>
      <c r="AU7" s="334" t="s">
        <v>1426</v>
      </c>
      <c r="AV7" s="334" t="s">
        <v>1601</v>
      </c>
    </row>
    <row r="8" spans="1:50">
      <c r="A8" s="333" t="s">
        <v>942</v>
      </c>
      <c r="B8" s="334" t="s">
        <v>266</v>
      </c>
      <c r="C8" s="334" t="s">
        <v>755</v>
      </c>
      <c r="D8" s="334" t="s">
        <v>802</v>
      </c>
      <c r="E8" s="334" t="s">
        <v>871</v>
      </c>
      <c r="F8" s="334" t="s">
        <v>713</v>
      </c>
      <c r="G8" s="334" t="s">
        <v>950</v>
      </c>
      <c r="H8" s="334" t="s">
        <v>999</v>
      </c>
      <c r="I8" s="334" t="s">
        <v>1054</v>
      </c>
      <c r="J8" s="334" t="s">
        <v>1128</v>
      </c>
      <c r="K8" s="334" t="s">
        <v>180</v>
      </c>
      <c r="L8" s="334" t="s">
        <v>1206</v>
      </c>
      <c r="M8" s="334" t="s">
        <v>1266</v>
      </c>
      <c r="N8" s="334" t="s">
        <v>520</v>
      </c>
      <c r="O8" s="334" t="s">
        <v>1373</v>
      </c>
      <c r="P8" s="334" t="s">
        <v>15</v>
      </c>
      <c r="Q8" s="334" t="s">
        <v>94</v>
      </c>
      <c r="R8" s="334" t="s">
        <v>1435</v>
      </c>
      <c r="S8" s="334" t="s">
        <v>407</v>
      </c>
      <c r="T8" s="334" t="s">
        <v>983</v>
      </c>
      <c r="U8" s="334" t="s">
        <v>1484</v>
      </c>
      <c r="V8" s="334" t="s">
        <v>1545</v>
      </c>
      <c r="W8" s="334" t="s">
        <v>1585</v>
      </c>
      <c r="X8" s="334" t="s">
        <v>1616</v>
      </c>
      <c r="Y8" s="334" t="s">
        <v>1670</v>
      </c>
      <c r="Z8" s="334" t="s">
        <v>1050</v>
      </c>
      <c r="AA8" s="334" t="s">
        <v>1710</v>
      </c>
      <c r="AB8" s="334" t="s">
        <v>1741</v>
      </c>
      <c r="AC8" s="334" t="s">
        <v>477</v>
      </c>
      <c r="AD8" s="334" t="s">
        <v>453</v>
      </c>
      <c r="AE8" s="334" t="s">
        <v>1843</v>
      </c>
      <c r="AF8" s="334" t="s">
        <v>1868</v>
      </c>
      <c r="AG8" s="334" t="s">
        <v>1884</v>
      </c>
      <c r="AH8" s="334" t="s">
        <v>1897</v>
      </c>
      <c r="AI8" s="334" t="s">
        <v>1539</v>
      </c>
      <c r="AJ8" s="334" t="s">
        <v>1939</v>
      </c>
      <c r="AK8" s="334" t="s">
        <v>1946</v>
      </c>
      <c r="AL8" s="334" t="s">
        <v>1964</v>
      </c>
      <c r="AM8" s="334" t="s">
        <v>1974</v>
      </c>
      <c r="AN8" s="334" t="s">
        <v>1988</v>
      </c>
      <c r="AO8" s="334" t="s">
        <v>2008</v>
      </c>
      <c r="AP8" s="334" t="s">
        <v>1508</v>
      </c>
      <c r="AQ8" s="334" t="s">
        <v>764</v>
      </c>
      <c r="AR8" s="334" t="s">
        <v>2073</v>
      </c>
      <c r="AS8" s="334" t="s">
        <v>2098</v>
      </c>
      <c r="AT8" s="334" t="s">
        <v>1385</v>
      </c>
      <c r="AU8" s="334" t="s">
        <v>2120</v>
      </c>
      <c r="AV8" s="334" t="s">
        <v>966</v>
      </c>
    </row>
    <row r="9" spans="1:50">
      <c r="A9" s="333" t="s">
        <v>991</v>
      </c>
      <c r="B9" s="334" t="s">
        <v>336</v>
      </c>
      <c r="C9" s="334" t="s">
        <v>757</v>
      </c>
      <c r="D9" s="334" t="s">
        <v>727</v>
      </c>
      <c r="E9" s="334" t="s">
        <v>154</v>
      </c>
      <c r="F9" s="334" t="s">
        <v>360</v>
      </c>
      <c r="G9" s="334" t="s">
        <v>617</v>
      </c>
      <c r="H9" s="334" t="s">
        <v>965</v>
      </c>
      <c r="I9" s="334" t="s">
        <v>1055</v>
      </c>
      <c r="J9" s="334" t="s">
        <v>1132</v>
      </c>
      <c r="K9" s="334" t="s">
        <v>984</v>
      </c>
      <c r="L9" s="334" t="s">
        <v>1207</v>
      </c>
      <c r="M9" s="334" t="s">
        <v>1269</v>
      </c>
      <c r="N9" s="334" t="s">
        <v>1325</v>
      </c>
      <c r="O9" s="334" t="s">
        <v>800</v>
      </c>
      <c r="P9" s="334" t="s">
        <v>1431</v>
      </c>
      <c r="Q9" s="334" t="s">
        <v>1446</v>
      </c>
      <c r="R9" s="334" t="s">
        <v>1394</v>
      </c>
      <c r="S9" s="334" t="s">
        <v>1470</v>
      </c>
      <c r="T9" s="334" t="s">
        <v>55</v>
      </c>
      <c r="U9" s="334" t="s">
        <v>1019</v>
      </c>
      <c r="V9" s="334" t="s">
        <v>1547</v>
      </c>
      <c r="W9" s="334" t="s">
        <v>1494</v>
      </c>
      <c r="X9" s="334" t="s">
        <v>1618</v>
      </c>
      <c r="Y9" s="334" t="s">
        <v>1082</v>
      </c>
      <c r="Z9" s="334" t="s">
        <v>1499</v>
      </c>
      <c r="AA9" s="334" t="s">
        <v>667</v>
      </c>
      <c r="AB9" s="334" t="s">
        <v>313</v>
      </c>
      <c r="AC9" s="334" t="s">
        <v>810</v>
      </c>
      <c r="AD9" s="334" t="s">
        <v>1317</v>
      </c>
      <c r="AE9" s="334" t="s">
        <v>1300</v>
      </c>
      <c r="AF9" s="334" t="s">
        <v>1869</v>
      </c>
      <c r="AG9" s="334" t="s">
        <v>1792</v>
      </c>
      <c r="AH9" s="334" t="s">
        <v>1898</v>
      </c>
      <c r="AI9" s="334" t="s">
        <v>1919</v>
      </c>
      <c r="AJ9" s="334" t="s">
        <v>1941</v>
      </c>
      <c r="AK9" s="334" t="s">
        <v>1947</v>
      </c>
      <c r="AL9" s="334" t="s">
        <v>1903</v>
      </c>
      <c r="AM9" s="334" t="s">
        <v>1976</v>
      </c>
      <c r="AN9" s="334" t="s">
        <v>1643</v>
      </c>
      <c r="AO9" s="334" t="s">
        <v>1756</v>
      </c>
      <c r="AP9" s="334" t="s">
        <v>2052</v>
      </c>
      <c r="AQ9" s="334" t="s">
        <v>2060</v>
      </c>
      <c r="AR9" s="334" t="s">
        <v>2045</v>
      </c>
      <c r="AS9" s="334" t="s">
        <v>1983</v>
      </c>
      <c r="AT9" s="334" t="s">
        <v>1534</v>
      </c>
      <c r="AU9" s="334" t="s">
        <v>2121</v>
      </c>
      <c r="AV9" s="334" t="s">
        <v>2146</v>
      </c>
    </row>
    <row r="10" spans="1:50">
      <c r="A10" s="333" t="s">
        <v>260</v>
      </c>
      <c r="B10" s="334" t="s">
        <v>337</v>
      </c>
      <c r="C10" s="334" t="s">
        <v>449</v>
      </c>
      <c r="D10" s="334" t="s">
        <v>808</v>
      </c>
      <c r="E10" s="334" t="s">
        <v>872</v>
      </c>
      <c r="F10" s="334" t="s">
        <v>534</v>
      </c>
      <c r="G10" s="334" t="s">
        <v>657</v>
      </c>
      <c r="H10" s="334" t="s">
        <v>1003</v>
      </c>
      <c r="I10" s="334" t="s">
        <v>1058</v>
      </c>
      <c r="J10" s="334" t="s">
        <v>211</v>
      </c>
      <c r="K10" s="334" t="s">
        <v>1166</v>
      </c>
      <c r="L10" s="334" t="s">
        <v>914</v>
      </c>
      <c r="M10" s="334" t="s">
        <v>714</v>
      </c>
      <c r="N10" s="334" t="s">
        <v>1011</v>
      </c>
      <c r="O10" s="334" t="s">
        <v>1374</v>
      </c>
      <c r="P10" s="334" t="s">
        <v>1432</v>
      </c>
      <c r="Q10" s="334" t="s">
        <v>1253</v>
      </c>
      <c r="R10" s="334" t="s">
        <v>1460</v>
      </c>
      <c r="S10" s="334" t="s">
        <v>1457</v>
      </c>
      <c r="T10" s="334" t="s">
        <v>1369</v>
      </c>
      <c r="U10" s="334" t="s">
        <v>935</v>
      </c>
      <c r="V10" s="334" t="s">
        <v>1548</v>
      </c>
      <c r="W10" s="334" t="s">
        <v>1586</v>
      </c>
      <c r="X10" s="334" t="s">
        <v>1620</v>
      </c>
      <c r="Y10" s="334" t="s">
        <v>1671</v>
      </c>
      <c r="Z10" s="334" t="s">
        <v>968</v>
      </c>
      <c r="AA10" s="334" t="s">
        <v>1677</v>
      </c>
      <c r="AB10" s="334" t="s">
        <v>551</v>
      </c>
      <c r="AC10" s="334" t="s">
        <v>1788</v>
      </c>
      <c r="AD10" s="334" t="s">
        <v>1809</v>
      </c>
      <c r="AE10" s="334" t="s">
        <v>1844</v>
      </c>
      <c r="AF10" s="334" t="s">
        <v>1870</v>
      </c>
      <c r="AG10" s="334" t="s">
        <v>1307</v>
      </c>
      <c r="AH10" s="334" t="s">
        <v>1878</v>
      </c>
      <c r="AI10" s="334" t="s">
        <v>400</v>
      </c>
      <c r="AJ10" s="334" t="s">
        <v>1452</v>
      </c>
      <c r="AK10" s="334" t="s">
        <v>93</v>
      </c>
      <c r="AL10" s="334" t="s">
        <v>1343</v>
      </c>
      <c r="AM10" s="334" t="s">
        <v>548</v>
      </c>
      <c r="AN10" s="334" t="s">
        <v>951</v>
      </c>
      <c r="AO10" s="334" t="s">
        <v>2009</v>
      </c>
      <c r="AP10" s="334" t="s">
        <v>2053</v>
      </c>
      <c r="AQ10" s="334" t="s">
        <v>2061</v>
      </c>
      <c r="AR10" s="334" t="s">
        <v>2074</v>
      </c>
      <c r="AS10" s="334" t="s">
        <v>772</v>
      </c>
      <c r="AT10" s="334" t="s">
        <v>2108</v>
      </c>
      <c r="AU10" s="334" t="s">
        <v>2122</v>
      </c>
      <c r="AV10" s="334" t="s">
        <v>2068</v>
      </c>
    </row>
    <row r="11" spans="1:50">
      <c r="A11" s="333" t="s">
        <v>102</v>
      </c>
      <c r="B11" s="334" t="s">
        <v>340</v>
      </c>
      <c r="C11" s="334" t="s">
        <v>92</v>
      </c>
      <c r="D11" s="334" t="s">
        <v>809</v>
      </c>
      <c r="E11" s="334" t="s">
        <v>730</v>
      </c>
      <c r="F11" s="334" t="s">
        <v>929</v>
      </c>
      <c r="G11" s="334" t="s">
        <v>509</v>
      </c>
      <c r="H11" s="334" t="s">
        <v>554</v>
      </c>
      <c r="I11" s="334" t="s">
        <v>1059</v>
      </c>
      <c r="J11" s="334" t="s">
        <v>1134</v>
      </c>
      <c r="K11" s="334" t="s">
        <v>1167</v>
      </c>
      <c r="L11" s="334" t="s">
        <v>993</v>
      </c>
      <c r="M11" s="334" t="s">
        <v>1271</v>
      </c>
      <c r="N11" s="334" t="s">
        <v>1326</v>
      </c>
      <c r="O11" s="334" t="s">
        <v>1377</v>
      </c>
      <c r="P11" s="334" t="s">
        <v>352</v>
      </c>
      <c r="Q11" s="334" t="s">
        <v>1450</v>
      </c>
      <c r="R11" s="334" t="s">
        <v>226</v>
      </c>
      <c r="S11" s="334" t="s">
        <v>645</v>
      </c>
      <c r="T11" s="334" t="s">
        <v>1475</v>
      </c>
      <c r="U11" s="334" t="s">
        <v>1235</v>
      </c>
      <c r="V11" s="334" t="s">
        <v>1549</v>
      </c>
      <c r="W11" s="334" t="s">
        <v>112</v>
      </c>
      <c r="X11" s="334" t="s">
        <v>768</v>
      </c>
      <c r="Y11" s="334" t="s">
        <v>1672</v>
      </c>
      <c r="Z11" s="334" t="s">
        <v>1693</v>
      </c>
      <c r="AA11" s="334" t="s">
        <v>1706</v>
      </c>
      <c r="AB11" s="334" t="s">
        <v>1745</v>
      </c>
      <c r="AC11" s="334" t="s">
        <v>1399</v>
      </c>
      <c r="AD11" s="334" t="s">
        <v>1810</v>
      </c>
      <c r="AE11" s="334" t="s">
        <v>515</v>
      </c>
      <c r="AF11" s="334" t="s">
        <v>1871</v>
      </c>
      <c r="AG11" s="334" t="s">
        <v>922</v>
      </c>
      <c r="AH11" s="334" t="s">
        <v>670</v>
      </c>
      <c r="AI11" s="334" t="s">
        <v>1920</v>
      </c>
      <c r="AJ11" s="334" t="s">
        <v>40</v>
      </c>
      <c r="AK11" s="334" t="s">
        <v>1415</v>
      </c>
      <c r="AL11" s="334" t="s">
        <v>510</v>
      </c>
      <c r="AM11" s="334" t="s">
        <v>10</v>
      </c>
      <c r="AN11" s="334" t="s">
        <v>107</v>
      </c>
      <c r="AO11" s="334" t="s">
        <v>2011</v>
      </c>
      <c r="AP11" s="334" t="s">
        <v>2054</v>
      </c>
      <c r="AQ11" s="334" t="s">
        <v>651</v>
      </c>
      <c r="AR11" s="334" t="s">
        <v>2075</v>
      </c>
      <c r="AS11" s="334" t="s">
        <v>2099</v>
      </c>
      <c r="AT11" s="334" t="s">
        <v>511</v>
      </c>
      <c r="AU11" s="334" t="s">
        <v>1069</v>
      </c>
      <c r="AV11" s="334" t="s">
        <v>2147</v>
      </c>
    </row>
    <row r="12" spans="1:50">
      <c r="A12" s="333" t="s">
        <v>1161</v>
      </c>
      <c r="B12" s="334" t="s">
        <v>341</v>
      </c>
      <c r="C12" s="334" t="s">
        <v>750</v>
      </c>
      <c r="D12" s="334" t="s">
        <v>622</v>
      </c>
      <c r="E12" s="334" t="s">
        <v>874</v>
      </c>
      <c r="F12" s="334" t="s">
        <v>720</v>
      </c>
      <c r="G12" s="334" t="s">
        <v>952</v>
      </c>
      <c r="H12" s="334" t="s">
        <v>330</v>
      </c>
      <c r="I12" s="334" t="s">
        <v>1061</v>
      </c>
      <c r="J12" s="334" t="s">
        <v>1138</v>
      </c>
      <c r="K12" s="334" t="s">
        <v>1168</v>
      </c>
      <c r="L12" s="334" t="s">
        <v>831</v>
      </c>
      <c r="M12" s="334" t="s">
        <v>656</v>
      </c>
      <c r="N12" s="334" t="s">
        <v>1327</v>
      </c>
      <c r="O12" s="334" t="s">
        <v>1378</v>
      </c>
      <c r="P12" s="334" t="s">
        <v>906</v>
      </c>
      <c r="Q12" s="334" t="s">
        <v>1453</v>
      </c>
      <c r="R12" s="334" t="s">
        <v>487</v>
      </c>
      <c r="S12" s="334" t="s">
        <v>239</v>
      </c>
      <c r="T12" s="334" t="s">
        <v>1478</v>
      </c>
      <c r="U12" s="334" t="s">
        <v>1387</v>
      </c>
      <c r="V12" s="334" t="s">
        <v>1550</v>
      </c>
      <c r="W12" s="334" t="s">
        <v>1389</v>
      </c>
      <c r="X12" s="334" t="s">
        <v>1016</v>
      </c>
      <c r="Y12" s="334" t="s">
        <v>803</v>
      </c>
      <c r="Z12" s="334" t="s">
        <v>1695</v>
      </c>
      <c r="AA12" s="334" t="s">
        <v>1712</v>
      </c>
      <c r="AB12" s="334" t="s">
        <v>1472</v>
      </c>
      <c r="AC12" s="334" t="s">
        <v>857</v>
      </c>
      <c r="AD12" s="334" t="s">
        <v>1798</v>
      </c>
      <c r="AE12" s="334" t="s">
        <v>1845</v>
      </c>
      <c r="AF12" s="334" t="s">
        <v>910</v>
      </c>
      <c r="AG12" s="334" t="s">
        <v>571</v>
      </c>
      <c r="AH12" s="334" t="s">
        <v>1899</v>
      </c>
      <c r="AI12" s="334" t="s">
        <v>1923</v>
      </c>
      <c r="AJ12" s="334" t="s">
        <v>581</v>
      </c>
      <c r="AK12" s="334" t="s">
        <v>849</v>
      </c>
      <c r="AL12" s="334" t="s">
        <v>209</v>
      </c>
      <c r="AM12" s="334" t="s">
        <v>811</v>
      </c>
      <c r="AN12" s="334" t="s">
        <v>103</v>
      </c>
      <c r="AO12" s="334" t="s">
        <v>2012</v>
      </c>
      <c r="AP12" s="334" t="s">
        <v>1441</v>
      </c>
      <c r="AQ12" s="334" t="s">
        <v>1176</v>
      </c>
      <c r="AR12" s="334" t="s">
        <v>2076</v>
      </c>
      <c r="AS12" s="334" t="s">
        <v>57</v>
      </c>
      <c r="AT12" s="334" t="s">
        <v>2110</v>
      </c>
      <c r="AU12" s="334" t="s">
        <v>2123</v>
      </c>
      <c r="AV12" s="334" t="s">
        <v>2148</v>
      </c>
    </row>
    <row r="13" spans="1:50">
      <c r="A13" s="333" t="s">
        <v>1200</v>
      </c>
      <c r="B13" s="334" t="s">
        <v>86</v>
      </c>
      <c r="C13" s="334" t="s">
        <v>398</v>
      </c>
      <c r="D13" s="334" t="s">
        <v>812</v>
      </c>
      <c r="E13" s="334" t="s">
        <v>876</v>
      </c>
      <c r="F13" s="334" t="s">
        <v>931</v>
      </c>
      <c r="G13" s="334" t="s">
        <v>955</v>
      </c>
      <c r="H13" s="334" t="s">
        <v>786</v>
      </c>
      <c r="I13" s="334" t="s">
        <v>1062</v>
      </c>
      <c r="J13" s="334" t="s">
        <v>1141</v>
      </c>
      <c r="K13" s="334" t="s">
        <v>1064</v>
      </c>
      <c r="L13" s="334" t="s">
        <v>1208</v>
      </c>
      <c r="M13" s="334" t="s">
        <v>1272</v>
      </c>
      <c r="N13" s="334" t="s">
        <v>1330</v>
      </c>
      <c r="O13" s="334" t="s">
        <v>1379</v>
      </c>
      <c r="P13" s="334" t="s">
        <v>498</v>
      </c>
      <c r="Q13" s="334" t="s">
        <v>207</v>
      </c>
      <c r="R13" s="334" t="s">
        <v>502</v>
      </c>
      <c r="S13" s="334" t="s">
        <v>573</v>
      </c>
      <c r="T13" s="334" t="s">
        <v>272</v>
      </c>
      <c r="U13" s="334" t="s">
        <v>1150</v>
      </c>
      <c r="V13" s="334" t="s">
        <v>1553</v>
      </c>
      <c r="W13" s="334" t="s">
        <v>1497</v>
      </c>
      <c r="X13" s="334" t="s">
        <v>1622</v>
      </c>
      <c r="Y13" s="334" t="s">
        <v>8</v>
      </c>
      <c r="Z13" s="334" t="s">
        <v>16</v>
      </c>
      <c r="AA13" s="334" t="s">
        <v>1713</v>
      </c>
      <c r="AB13" s="334" t="s">
        <v>1747</v>
      </c>
      <c r="AC13" s="334" t="s">
        <v>760</v>
      </c>
      <c r="AD13" s="334" t="s">
        <v>1813</v>
      </c>
      <c r="AE13" s="334" t="s">
        <v>1636</v>
      </c>
      <c r="AF13" s="334" t="s">
        <v>1781</v>
      </c>
      <c r="AG13" s="334" t="s">
        <v>1885</v>
      </c>
      <c r="AH13" s="334" t="s">
        <v>1902</v>
      </c>
      <c r="AI13" s="334" t="s">
        <v>1370</v>
      </c>
      <c r="AJ13" s="334" t="s">
        <v>1289</v>
      </c>
      <c r="AK13" s="334" t="s">
        <v>1611</v>
      </c>
      <c r="AL13" s="334" t="s">
        <v>1965</v>
      </c>
      <c r="AM13" s="334" t="s">
        <v>826</v>
      </c>
      <c r="AN13" s="334" t="s">
        <v>578</v>
      </c>
      <c r="AO13" s="334" t="s">
        <v>162</v>
      </c>
      <c r="AP13" s="334" t="s">
        <v>1551</v>
      </c>
      <c r="AQ13" s="334" t="s">
        <v>1676</v>
      </c>
      <c r="AR13" s="334" t="s">
        <v>363</v>
      </c>
      <c r="AS13" s="334" t="s">
        <v>2100</v>
      </c>
      <c r="AT13" s="334" t="s">
        <v>905</v>
      </c>
      <c r="AU13" s="334" t="s">
        <v>2124</v>
      </c>
      <c r="AV13" s="334" t="s">
        <v>2149</v>
      </c>
    </row>
    <row r="14" spans="1:50">
      <c r="A14" s="333" t="s">
        <v>1056</v>
      </c>
      <c r="B14" s="334" t="s">
        <v>346</v>
      </c>
      <c r="C14" s="334" t="s">
        <v>467</v>
      </c>
      <c r="D14" s="334" t="s">
        <v>119</v>
      </c>
      <c r="E14" s="334" t="s">
        <v>883</v>
      </c>
      <c r="F14" s="334" t="s">
        <v>932</v>
      </c>
      <c r="G14" s="334" t="s">
        <v>632</v>
      </c>
      <c r="H14" s="334" t="s">
        <v>429</v>
      </c>
      <c r="I14" s="334" t="s">
        <v>1066</v>
      </c>
      <c r="J14" s="334" t="s">
        <v>862</v>
      </c>
      <c r="K14" s="334" t="s">
        <v>1172</v>
      </c>
      <c r="L14" s="334" t="s">
        <v>241</v>
      </c>
      <c r="M14" s="334" t="s">
        <v>1275</v>
      </c>
      <c r="N14" s="334" t="s">
        <v>1331</v>
      </c>
      <c r="O14" s="334" t="s">
        <v>1169</v>
      </c>
      <c r="P14" s="334" t="s">
        <v>659</v>
      </c>
      <c r="Q14" s="334" t="s">
        <v>1455</v>
      </c>
      <c r="R14" s="334" t="s">
        <v>977</v>
      </c>
      <c r="S14" s="334" t="s">
        <v>1471</v>
      </c>
      <c r="T14" s="334" t="s">
        <v>1479</v>
      </c>
      <c r="U14" s="334" t="s">
        <v>859</v>
      </c>
      <c r="V14" s="334" t="s">
        <v>1554</v>
      </c>
      <c r="W14" s="334" t="s">
        <v>49</v>
      </c>
      <c r="X14" s="334" t="s">
        <v>1623</v>
      </c>
      <c r="Y14" s="334" t="s">
        <v>1673</v>
      </c>
      <c r="Z14" s="334" t="s">
        <v>1697</v>
      </c>
      <c r="AA14" s="334" t="s">
        <v>329</v>
      </c>
      <c r="AB14" s="334" t="s">
        <v>692</v>
      </c>
      <c r="AC14" s="334" t="s">
        <v>596</v>
      </c>
      <c r="AD14" s="334" t="s">
        <v>1814</v>
      </c>
      <c r="AE14" s="334" t="s">
        <v>1846</v>
      </c>
      <c r="AF14" s="334" t="s">
        <v>1872</v>
      </c>
      <c r="AG14" s="334" t="s">
        <v>621</v>
      </c>
      <c r="AH14" s="334" t="s">
        <v>1904</v>
      </c>
      <c r="AI14" s="334" t="s">
        <v>26</v>
      </c>
      <c r="AJ14" s="334" t="s">
        <v>1943</v>
      </c>
      <c r="AK14" s="334" t="s">
        <v>1261</v>
      </c>
      <c r="AL14" s="334" t="s">
        <v>1966</v>
      </c>
      <c r="AM14" s="334" t="s">
        <v>853</v>
      </c>
      <c r="AN14" s="334" t="s">
        <v>877</v>
      </c>
      <c r="AO14" s="334" t="s">
        <v>2013</v>
      </c>
      <c r="AP14" s="334" t="s">
        <v>1303</v>
      </c>
      <c r="AQ14" s="334" t="s">
        <v>291</v>
      </c>
      <c r="AR14" s="334" t="s">
        <v>1628</v>
      </c>
      <c r="AS14" s="334" t="s">
        <v>677</v>
      </c>
      <c r="AT14" s="334" t="s">
        <v>1961</v>
      </c>
      <c r="AU14" s="334" t="s">
        <v>14</v>
      </c>
      <c r="AV14" s="334" t="s">
        <v>2097</v>
      </c>
    </row>
    <row r="15" spans="1:50">
      <c r="A15" s="333" t="s">
        <v>1316</v>
      </c>
      <c r="B15" s="334" t="s">
        <v>347</v>
      </c>
      <c r="C15" s="334" t="s">
        <v>381</v>
      </c>
      <c r="D15" s="334" t="s">
        <v>725</v>
      </c>
      <c r="E15" s="334" t="s">
        <v>482</v>
      </c>
      <c r="F15" s="334" t="s">
        <v>936</v>
      </c>
      <c r="G15" s="334" t="s">
        <v>956</v>
      </c>
      <c r="H15" s="334" t="s">
        <v>1007</v>
      </c>
      <c r="I15" s="334" t="s">
        <v>1072</v>
      </c>
      <c r="J15" s="334" t="s">
        <v>1143</v>
      </c>
      <c r="K15" s="334" t="s">
        <v>1103</v>
      </c>
      <c r="L15" s="334" t="s">
        <v>1212</v>
      </c>
      <c r="M15" s="334" t="s">
        <v>1178</v>
      </c>
      <c r="N15" s="334" t="s">
        <v>875</v>
      </c>
      <c r="O15" s="334" t="s">
        <v>888</v>
      </c>
      <c r="P15" s="334" t="s">
        <v>1433</v>
      </c>
      <c r="Q15" s="334" t="s">
        <v>797</v>
      </c>
      <c r="R15" s="334" t="s">
        <v>1461</v>
      </c>
      <c r="S15" s="334" t="s">
        <v>423</v>
      </c>
      <c r="T15" s="334" t="s">
        <v>344</v>
      </c>
      <c r="U15" s="334" t="s">
        <v>582</v>
      </c>
      <c r="V15" s="334" t="s">
        <v>1555</v>
      </c>
      <c r="W15" s="334" t="s">
        <v>904</v>
      </c>
      <c r="X15" s="334" t="s">
        <v>472</v>
      </c>
      <c r="Y15" s="334" t="s">
        <v>1674</v>
      </c>
      <c r="Z15" s="334" t="s">
        <v>1698</v>
      </c>
      <c r="AA15" s="334" t="s">
        <v>1714</v>
      </c>
      <c r="AB15" s="334" t="s">
        <v>1036</v>
      </c>
      <c r="AC15" s="334" t="s">
        <v>655</v>
      </c>
      <c r="AD15" s="334" t="s">
        <v>1816</v>
      </c>
      <c r="AE15" s="334" t="s">
        <v>1847</v>
      </c>
      <c r="AF15" s="334" t="s">
        <v>1874</v>
      </c>
      <c r="AG15" s="334" t="s">
        <v>1886</v>
      </c>
      <c r="AH15" s="334" t="s">
        <v>1905</v>
      </c>
      <c r="AI15" s="334" t="s">
        <v>1335</v>
      </c>
      <c r="AJ15" s="334" t="s">
        <v>1921</v>
      </c>
      <c r="AK15" s="334" t="s">
        <v>1948</v>
      </c>
      <c r="AL15" s="334" t="s">
        <v>1968</v>
      </c>
      <c r="AM15" s="334" t="s">
        <v>1977</v>
      </c>
      <c r="AN15" s="334" t="s">
        <v>1989</v>
      </c>
      <c r="AO15" s="334" t="s">
        <v>2014</v>
      </c>
      <c r="AP15" s="334" t="s">
        <v>776</v>
      </c>
      <c r="AQ15" s="334" t="s">
        <v>1967</v>
      </c>
      <c r="AR15" s="334" t="s">
        <v>1199</v>
      </c>
      <c r="AS15" s="334" t="s">
        <v>2101</v>
      </c>
      <c r="AT15" s="334" t="s">
        <v>62</v>
      </c>
      <c r="AU15" s="334" t="s">
        <v>2125</v>
      </c>
      <c r="AV15" s="334" t="s">
        <v>1938</v>
      </c>
    </row>
    <row r="16" spans="1:50">
      <c r="A16" s="333" t="s">
        <v>165</v>
      </c>
      <c r="B16" s="334" t="s">
        <v>348</v>
      </c>
      <c r="C16" s="334" t="s">
        <v>762</v>
      </c>
      <c r="D16" s="334" t="s">
        <v>814</v>
      </c>
      <c r="E16" s="334" t="s">
        <v>747</v>
      </c>
      <c r="F16" s="334" t="s">
        <v>365</v>
      </c>
      <c r="G16" s="334" t="s">
        <v>644</v>
      </c>
      <c r="H16" s="334" t="s">
        <v>794</v>
      </c>
      <c r="I16" s="334" t="s">
        <v>1073</v>
      </c>
      <c r="J16" s="334" t="s">
        <v>1095</v>
      </c>
      <c r="K16" s="334" t="s">
        <v>704</v>
      </c>
      <c r="L16" s="334" t="s">
        <v>1171</v>
      </c>
      <c r="M16" s="334" t="s">
        <v>1277</v>
      </c>
      <c r="N16" s="334" t="s">
        <v>1332</v>
      </c>
      <c r="O16" s="334" t="s">
        <v>525</v>
      </c>
      <c r="P16" s="334" t="s">
        <v>22</v>
      </c>
      <c r="Q16" s="334" t="s">
        <v>1190</v>
      </c>
      <c r="R16" s="334" t="s">
        <v>1464</v>
      </c>
      <c r="S16" s="334" t="s">
        <v>1473</v>
      </c>
      <c r="T16" s="334" t="s">
        <v>1462</v>
      </c>
      <c r="U16" s="334" t="s">
        <v>636</v>
      </c>
      <c r="V16" s="334" t="s">
        <v>1557</v>
      </c>
      <c r="W16" s="334" t="s">
        <v>1587</v>
      </c>
      <c r="X16" s="334" t="s">
        <v>1627</v>
      </c>
      <c r="Y16" s="334" t="s">
        <v>1679</v>
      </c>
      <c r="Z16" s="334" t="s">
        <v>283</v>
      </c>
      <c r="AA16" s="334" t="s">
        <v>1715</v>
      </c>
      <c r="AB16" s="334" t="s">
        <v>1748</v>
      </c>
      <c r="AC16" s="334" t="s">
        <v>674</v>
      </c>
      <c r="AD16" s="334" t="s">
        <v>299</v>
      </c>
      <c r="AE16" s="334" t="s">
        <v>1136</v>
      </c>
      <c r="AF16" s="334" t="s">
        <v>448</v>
      </c>
      <c r="AG16" s="334" t="s">
        <v>1153</v>
      </c>
      <c r="AH16" s="334" t="s">
        <v>1906</v>
      </c>
      <c r="AI16" s="334" t="s">
        <v>372</v>
      </c>
      <c r="AJ16" s="334" t="s">
        <v>300</v>
      </c>
      <c r="AK16" s="334" t="s">
        <v>1949</v>
      </c>
      <c r="AL16" s="334" t="s">
        <v>1621</v>
      </c>
      <c r="AM16" s="334" t="s">
        <v>452</v>
      </c>
      <c r="AN16" s="334" t="s">
        <v>1990</v>
      </c>
      <c r="AO16" s="334" t="s">
        <v>1139</v>
      </c>
      <c r="AP16" s="334" t="s">
        <v>1657</v>
      </c>
      <c r="AQ16" s="334" t="s">
        <v>1930</v>
      </c>
      <c r="AR16" s="334" t="s">
        <v>1980</v>
      </c>
      <c r="AS16" s="334" t="s">
        <v>2102</v>
      </c>
      <c r="AT16" s="334" t="s">
        <v>930</v>
      </c>
      <c r="AU16" s="334" t="s">
        <v>2126</v>
      </c>
      <c r="AV16" s="334" t="s">
        <v>294</v>
      </c>
    </row>
    <row r="17" spans="1:48">
      <c r="A17" s="333" t="s">
        <v>31</v>
      </c>
      <c r="B17" s="334" t="s">
        <v>350</v>
      </c>
      <c r="C17" s="334" t="s">
        <v>765</v>
      </c>
      <c r="D17" s="334" t="s">
        <v>817</v>
      </c>
      <c r="E17" s="334" t="s">
        <v>142</v>
      </c>
      <c r="F17" s="334" t="s">
        <v>824</v>
      </c>
      <c r="G17" s="334" t="s">
        <v>960</v>
      </c>
      <c r="H17" s="334" t="s">
        <v>978</v>
      </c>
      <c r="I17" s="334" t="s">
        <v>1075</v>
      </c>
      <c r="J17" s="334" t="s">
        <v>806</v>
      </c>
      <c r="K17" s="334" t="s">
        <v>281</v>
      </c>
      <c r="L17" s="334" t="s">
        <v>1214</v>
      </c>
      <c r="M17" s="334" t="s">
        <v>1032</v>
      </c>
      <c r="N17" s="334" t="s">
        <v>531</v>
      </c>
      <c r="O17" s="334" t="s">
        <v>331</v>
      </c>
      <c r="P17" s="334" t="s">
        <v>319</v>
      </c>
      <c r="Q17" s="334" t="s">
        <v>961</v>
      </c>
      <c r="R17" s="334" t="s">
        <v>440</v>
      </c>
      <c r="S17" s="334" t="s">
        <v>614</v>
      </c>
      <c r="T17" s="334" t="s">
        <v>665</v>
      </c>
      <c r="U17" s="334" t="s">
        <v>493</v>
      </c>
      <c r="V17" s="334" t="s">
        <v>1264</v>
      </c>
      <c r="W17" s="334" t="s">
        <v>1588</v>
      </c>
      <c r="X17" s="334" t="s">
        <v>1629</v>
      </c>
      <c r="Y17" s="334" t="s">
        <v>1680</v>
      </c>
      <c r="Z17" s="334" t="s">
        <v>1591</v>
      </c>
      <c r="AA17" s="334" t="s">
        <v>1716</v>
      </c>
      <c r="AB17" s="334" t="s">
        <v>1750</v>
      </c>
      <c r="AC17" s="334" t="s">
        <v>1515</v>
      </c>
      <c r="AD17" s="334" t="s">
        <v>485</v>
      </c>
      <c r="AE17" s="334" t="s">
        <v>258</v>
      </c>
      <c r="AF17" s="334" t="s">
        <v>793</v>
      </c>
      <c r="AG17" s="334" t="s">
        <v>1887</v>
      </c>
      <c r="AH17" s="334" t="s">
        <v>1516</v>
      </c>
      <c r="AI17" s="334" t="s">
        <v>1442</v>
      </c>
      <c r="AJ17" s="334" t="s">
        <v>1081</v>
      </c>
      <c r="AK17" s="334" t="s">
        <v>1950</v>
      </c>
      <c r="AL17" s="334" t="s">
        <v>1969</v>
      </c>
      <c r="AM17" s="334" t="s">
        <v>881</v>
      </c>
      <c r="AN17" s="334" t="s">
        <v>1991</v>
      </c>
      <c r="AO17" s="334" t="s">
        <v>2015</v>
      </c>
      <c r="AP17" s="334" t="s">
        <v>2055</v>
      </c>
      <c r="AQ17" s="334" t="s">
        <v>2064</v>
      </c>
      <c r="AR17" s="334" t="s">
        <v>2078</v>
      </c>
      <c r="AS17" s="334" t="s">
        <v>2103</v>
      </c>
      <c r="AT17" s="334" t="s">
        <v>187</v>
      </c>
      <c r="AU17" s="334" t="s">
        <v>869</v>
      </c>
      <c r="AV17" s="334" t="s">
        <v>2150</v>
      </c>
    </row>
    <row r="18" spans="1:48">
      <c r="A18" s="333" t="s">
        <v>1439</v>
      </c>
      <c r="B18" s="334" t="s">
        <v>353</v>
      </c>
      <c r="C18" s="334" t="s">
        <v>766</v>
      </c>
      <c r="D18" s="334" t="s">
        <v>41</v>
      </c>
      <c r="E18" s="334" t="s">
        <v>431</v>
      </c>
      <c r="F18" s="334" t="s">
        <v>937</v>
      </c>
      <c r="G18" s="334" t="s">
        <v>796</v>
      </c>
      <c r="H18" s="334" t="s">
        <v>1010</v>
      </c>
      <c r="I18" s="334" t="s">
        <v>1077</v>
      </c>
      <c r="J18" s="334" t="s">
        <v>72</v>
      </c>
      <c r="K18" s="334" t="s">
        <v>1074</v>
      </c>
      <c r="L18" s="334" t="s">
        <v>1216</v>
      </c>
      <c r="M18" s="334" t="s">
        <v>1127</v>
      </c>
      <c r="N18" s="334" t="s">
        <v>1333</v>
      </c>
      <c r="O18" s="334" t="s">
        <v>623</v>
      </c>
      <c r="P18" s="334" t="s">
        <v>783</v>
      </c>
      <c r="R18" s="334" t="s">
        <v>1252</v>
      </c>
      <c r="S18" s="334" t="s">
        <v>433</v>
      </c>
      <c r="T18" s="334" t="s">
        <v>99</v>
      </c>
      <c r="U18" s="334" t="s">
        <v>393</v>
      </c>
      <c r="V18" s="334" t="s">
        <v>832</v>
      </c>
      <c r="W18" s="334" t="s">
        <v>1590</v>
      </c>
      <c r="X18" s="334" t="s">
        <v>1020</v>
      </c>
      <c r="Y18" s="334" t="s">
        <v>979</v>
      </c>
      <c r="Z18" s="334" t="s">
        <v>1700</v>
      </c>
      <c r="AA18" s="334" t="s">
        <v>1717</v>
      </c>
      <c r="AB18" s="334" t="s">
        <v>1734</v>
      </c>
      <c r="AC18" s="334" t="s">
        <v>1789</v>
      </c>
      <c r="AD18" s="334" t="s">
        <v>687</v>
      </c>
      <c r="AE18" s="334" t="s">
        <v>1848</v>
      </c>
      <c r="AF18" s="334" t="s">
        <v>1876</v>
      </c>
      <c r="AG18" s="334" t="s">
        <v>1619</v>
      </c>
      <c r="AH18" s="334" t="s">
        <v>1907</v>
      </c>
      <c r="AI18" s="334" t="s">
        <v>1924</v>
      </c>
      <c r="AJ18" s="334" t="s">
        <v>1944</v>
      </c>
      <c r="AK18" s="334" t="s">
        <v>1952</v>
      </c>
      <c r="AL18" s="334" t="s">
        <v>1916</v>
      </c>
      <c r="AM18" s="334" t="s">
        <v>1978</v>
      </c>
      <c r="AN18" s="334" t="s">
        <v>1900</v>
      </c>
      <c r="AO18" s="334" t="s">
        <v>1675</v>
      </c>
      <c r="AP18" s="334" t="s">
        <v>1354</v>
      </c>
      <c r="AQ18" s="334" t="s">
        <v>801</v>
      </c>
      <c r="AR18" s="334" t="s">
        <v>938</v>
      </c>
      <c r="AS18" s="334" t="s">
        <v>2104</v>
      </c>
      <c r="AT18" s="334" t="s">
        <v>1987</v>
      </c>
      <c r="AU18" s="334" t="s">
        <v>1855</v>
      </c>
      <c r="AV18" s="334" t="s">
        <v>1424</v>
      </c>
    </row>
    <row r="19" spans="1:48">
      <c r="A19" s="333" t="s">
        <v>1456</v>
      </c>
      <c r="B19" s="334" t="s">
        <v>53</v>
      </c>
      <c r="C19" s="334" t="s">
        <v>137</v>
      </c>
      <c r="D19" s="334" t="s">
        <v>779</v>
      </c>
      <c r="E19" s="334" t="s">
        <v>878</v>
      </c>
      <c r="F19" s="334" t="s">
        <v>939</v>
      </c>
      <c r="G19" s="334" t="s">
        <v>297</v>
      </c>
      <c r="H19" s="334" t="s">
        <v>829</v>
      </c>
      <c r="I19" s="334" t="s">
        <v>39</v>
      </c>
      <c r="J19" s="334" t="s">
        <v>234</v>
      </c>
      <c r="K19" s="334" t="s">
        <v>11</v>
      </c>
      <c r="L19" s="334" t="s">
        <v>1217</v>
      </c>
      <c r="M19" s="334" t="s">
        <v>306</v>
      </c>
      <c r="N19" s="334" t="s">
        <v>428</v>
      </c>
      <c r="O19" s="334" t="s">
        <v>1382</v>
      </c>
      <c r="P19" s="334" t="s">
        <v>1226</v>
      </c>
      <c r="R19" s="334" t="s">
        <v>1466</v>
      </c>
      <c r="S19" s="334" t="s">
        <v>157</v>
      </c>
      <c r="T19" s="334" t="s">
        <v>793</v>
      </c>
      <c r="U19" s="334" t="s">
        <v>45</v>
      </c>
      <c r="V19" s="334" t="s">
        <v>1267</v>
      </c>
      <c r="W19" s="334" t="s">
        <v>740</v>
      </c>
      <c r="X19" s="334" t="s">
        <v>852</v>
      </c>
      <c r="Y19" s="334" t="s">
        <v>230</v>
      </c>
      <c r="Z19" s="334" t="s">
        <v>1701</v>
      </c>
      <c r="AA19" s="334" t="s">
        <v>1091</v>
      </c>
      <c r="AB19" s="334" t="s">
        <v>1273</v>
      </c>
      <c r="AC19" s="334" t="s">
        <v>1790</v>
      </c>
      <c r="AD19" s="334" t="s">
        <v>1220</v>
      </c>
      <c r="AE19" s="334" t="s">
        <v>1473</v>
      </c>
      <c r="AF19" s="334" t="s">
        <v>1877</v>
      </c>
      <c r="AG19" s="334" t="s">
        <v>262</v>
      </c>
      <c r="AH19" s="334" t="s">
        <v>1908</v>
      </c>
      <c r="AI19" s="334" t="s">
        <v>1683</v>
      </c>
      <c r="AJ19" s="334" t="s">
        <v>1642</v>
      </c>
      <c r="AK19" s="334" t="s">
        <v>1953</v>
      </c>
      <c r="AL19" s="334" t="s">
        <v>379</v>
      </c>
      <c r="AM19" s="334" t="s">
        <v>1979</v>
      </c>
      <c r="AN19" s="334" t="s">
        <v>1993</v>
      </c>
      <c r="AO19" s="334" t="s">
        <v>2016</v>
      </c>
      <c r="AP19" s="334" t="s">
        <v>410</v>
      </c>
      <c r="AQ19" s="334" t="s">
        <v>2065</v>
      </c>
      <c r="AR19" s="334" t="s">
        <v>264</v>
      </c>
      <c r="AS19" s="334" t="s">
        <v>73</v>
      </c>
      <c r="AT19" s="334" t="s">
        <v>1405</v>
      </c>
      <c r="AU19" s="334" t="s">
        <v>238</v>
      </c>
      <c r="AV19" s="334" t="s">
        <v>479</v>
      </c>
    </row>
    <row r="20" spans="1:48">
      <c r="A20" s="333" t="s">
        <v>908</v>
      </c>
      <c r="B20" s="334" t="s">
        <v>361</v>
      </c>
      <c r="C20" s="334" t="s">
        <v>739</v>
      </c>
      <c r="D20" s="334" t="s">
        <v>820</v>
      </c>
      <c r="E20" s="334" t="s">
        <v>884</v>
      </c>
      <c r="F20" s="334" t="s">
        <v>594</v>
      </c>
      <c r="G20" s="334" t="s">
        <v>961</v>
      </c>
      <c r="H20" s="334" t="s">
        <v>514</v>
      </c>
      <c r="I20" s="334" t="s">
        <v>1080</v>
      </c>
      <c r="J20" s="334" t="s">
        <v>1144</v>
      </c>
      <c r="K20" s="334" t="s">
        <v>900</v>
      </c>
      <c r="L20" s="334" t="s">
        <v>1203</v>
      </c>
      <c r="M20" s="334" t="s">
        <v>946</v>
      </c>
      <c r="N20" s="334" t="s">
        <v>224</v>
      </c>
      <c r="O20" s="334" t="s">
        <v>1388</v>
      </c>
      <c r="P20" s="334" t="s">
        <v>671</v>
      </c>
      <c r="R20" s="334" t="s">
        <v>1467</v>
      </c>
      <c r="T20" s="334" t="s">
        <v>249</v>
      </c>
      <c r="U20" s="334" t="s">
        <v>1485</v>
      </c>
      <c r="V20" s="334" t="s">
        <v>1559</v>
      </c>
      <c r="W20" s="334" t="s">
        <v>1592</v>
      </c>
      <c r="X20" s="334" t="s">
        <v>1530</v>
      </c>
      <c r="Y20" s="334" t="s">
        <v>961</v>
      </c>
      <c r="Z20" s="334" t="s">
        <v>1702</v>
      </c>
      <c r="AA20" s="334" t="s">
        <v>1718</v>
      </c>
      <c r="AB20" s="334" t="s">
        <v>1751</v>
      </c>
      <c r="AC20" s="334" t="s">
        <v>1791</v>
      </c>
      <c r="AD20" s="334" t="s">
        <v>986</v>
      </c>
      <c r="AE20" s="334" t="s">
        <v>663</v>
      </c>
      <c r="AF20" s="334" t="s">
        <v>283</v>
      </c>
      <c r="AG20" s="334" t="s">
        <v>1889</v>
      </c>
      <c r="AH20" s="334" t="s">
        <v>1909</v>
      </c>
      <c r="AI20" s="334" t="s">
        <v>1925</v>
      </c>
      <c r="AJ20" s="334" t="s">
        <v>1945</v>
      </c>
      <c r="AK20" s="334" t="s">
        <v>222</v>
      </c>
      <c r="AM20" s="334" t="s">
        <v>1981</v>
      </c>
      <c r="AN20" s="334" t="s">
        <v>1994</v>
      </c>
      <c r="AO20" s="334" t="s">
        <v>134</v>
      </c>
      <c r="AP20" s="334" t="s">
        <v>2057</v>
      </c>
      <c r="AQ20" s="334" t="s">
        <v>2066</v>
      </c>
      <c r="AR20" s="334" t="s">
        <v>2080</v>
      </c>
      <c r="AS20" s="334" t="s">
        <v>1213</v>
      </c>
      <c r="AT20" s="334" t="s">
        <v>1406</v>
      </c>
      <c r="AU20" s="334" t="s">
        <v>2129</v>
      </c>
      <c r="AV20" s="334" t="s">
        <v>1329</v>
      </c>
    </row>
    <row r="21" spans="1:48">
      <c r="A21" s="333" t="s">
        <v>1291</v>
      </c>
      <c r="B21" s="334" t="s">
        <v>362</v>
      </c>
      <c r="C21" s="334" t="s">
        <v>549</v>
      </c>
      <c r="D21" s="334" t="s">
        <v>822</v>
      </c>
      <c r="E21" s="334" t="s">
        <v>887</v>
      </c>
      <c r="F21" s="334" t="s">
        <v>941</v>
      </c>
      <c r="G21" s="334" t="s">
        <v>967</v>
      </c>
      <c r="H21" s="334" t="s">
        <v>608</v>
      </c>
      <c r="I21" s="334" t="s">
        <v>1083</v>
      </c>
      <c r="J21" s="334" t="s">
        <v>358</v>
      </c>
      <c r="K21" s="334" t="s">
        <v>593</v>
      </c>
      <c r="L21" s="334" t="s">
        <v>788</v>
      </c>
      <c r="M21" s="334" t="s">
        <v>1278</v>
      </c>
      <c r="N21" s="334" t="s">
        <v>244</v>
      </c>
      <c r="O21" s="334" t="s">
        <v>1390</v>
      </c>
      <c r="P21" s="334" t="s">
        <v>220</v>
      </c>
      <c r="R21" s="334" t="s">
        <v>778</v>
      </c>
      <c r="T21" s="334" t="s">
        <v>736</v>
      </c>
      <c r="U21" s="334" t="s">
        <v>1142</v>
      </c>
      <c r="V21" s="334" t="s">
        <v>1560</v>
      </c>
      <c r="W21" s="334" t="s">
        <v>285</v>
      </c>
      <c r="X21" s="334" t="s">
        <v>1630</v>
      </c>
      <c r="Y21" s="334" t="s">
        <v>1042</v>
      </c>
      <c r="Z21" s="334" t="s">
        <v>1703</v>
      </c>
      <c r="AA21" s="334" t="s">
        <v>1719</v>
      </c>
      <c r="AB21" s="334" t="s">
        <v>1215</v>
      </c>
      <c r="AC21" s="334" t="s">
        <v>1174</v>
      </c>
      <c r="AD21" s="334" t="s">
        <v>1817</v>
      </c>
      <c r="AE21" s="334" t="s">
        <v>585</v>
      </c>
      <c r="AF21" s="334" t="s">
        <v>1880</v>
      </c>
      <c r="AG21" s="334" t="s">
        <v>1890</v>
      </c>
      <c r="AH21" s="334" t="s">
        <v>1910</v>
      </c>
      <c r="AI21" s="334" t="s">
        <v>879</v>
      </c>
      <c r="AJ21" s="334" t="s">
        <v>827</v>
      </c>
      <c r="AK21" s="334" t="s">
        <v>135</v>
      </c>
      <c r="AM21" s="334" t="s">
        <v>1982</v>
      </c>
      <c r="AN21" s="334" t="s">
        <v>1617</v>
      </c>
      <c r="AO21" s="334" t="s">
        <v>169</v>
      </c>
      <c r="AP21" s="334" t="s">
        <v>1067</v>
      </c>
      <c r="AQ21" s="334" t="s">
        <v>2067</v>
      </c>
      <c r="AR21" s="334" t="s">
        <v>56</v>
      </c>
      <c r="AT21" s="334" t="s">
        <v>2111</v>
      </c>
      <c r="AU21" s="334" t="s">
        <v>2119</v>
      </c>
      <c r="AV21" s="334" t="s">
        <v>2151</v>
      </c>
    </row>
    <row r="22" spans="1:48">
      <c r="A22" s="333" t="s">
        <v>1002</v>
      </c>
      <c r="B22" s="334" t="s">
        <v>366</v>
      </c>
      <c r="C22" s="334" t="s">
        <v>217</v>
      </c>
      <c r="D22" s="334" t="s">
        <v>823</v>
      </c>
      <c r="E22" s="334" t="s">
        <v>890</v>
      </c>
      <c r="F22" s="334" t="s">
        <v>649</v>
      </c>
      <c r="G22" s="334" t="s">
        <v>2</v>
      </c>
      <c r="H22" s="334" t="s">
        <v>1012</v>
      </c>
      <c r="I22" s="334" t="s">
        <v>1085</v>
      </c>
      <c r="J22" s="334" t="s">
        <v>1125</v>
      </c>
      <c r="K22" s="334" t="s">
        <v>1173</v>
      </c>
      <c r="L22" s="334" t="s">
        <v>913</v>
      </c>
      <c r="M22" s="334" t="s">
        <v>367</v>
      </c>
      <c r="N22" s="334" t="s">
        <v>1334</v>
      </c>
      <c r="O22" s="334" t="s">
        <v>1184</v>
      </c>
      <c r="P22" s="334" t="s">
        <v>1425</v>
      </c>
      <c r="T22" s="334" t="s">
        <v>20</v>
      </c>
      <c r="U22" s="334" t="s">
        <v>1341</v>
      </c>
      <c r="V22" s="334" t="s">
        <v>1564</v>
      </c>
      <c r="W22" s="334" t="s">
        <v>1593</v>
      </c>
      <c r="X22" s="334" t="s">
        <v>928</v>
      </c>
      <c r="Y22" s="334" t="s">
        <v>1681</v>
      </c>
      <c r="AA22" s="334" t="s">
        <v>1720</v>
      </c>
      <c r="AB22" s="334" t="s">
        <v>1754</v>
      </c>
      <c r="AC22" s="334" t="s">
        <v>1793</v>
      </c>
      <c r="AD22" s="334" t="s">
        <v>1030</v>
      </c>
      <c r="AE22" s="334" t="s">
        <v>1503</v>
      </c>
      <c r="AH22" s="334" t="s">
        <v>744</v>
      </c>
      <c r="AI22" s="334" t="s">
        <v>1927</v>
      </c>
      <c r="AK22" s="334" t="s">
        <v>1954</v>
      </c>
      <c r="AM22" s="334" t="s">
        <v>1984</v>
      </c>
      <c r="AN22" s="334" t="s">
        <v>1996</v>
      </c>
      <c r="AO22" s="334" t="s">
        <v>1942</v>
      </c>
      <c r="AP22" s="334" t="s">
        <v>83</v>
      </c>
      <c r="AQ22" s="334" t="s">
        <v>601</v>
      </c>
      <c r="AR22" s="334" t="s">
        <v>2081</v>
      </c>
      <c r="AT22" s="334" t="s">
        <v>2044</v>
      </c>
      <c r="AU22" s="334" t="s">
        <v>2130</v>
      </c>
      <c r="AV22" s="334" t="s">
        <v>848</v>
      </c>
    </row>
    <row r="23" spans="1:48">
      <c r="A23" s="333" t="s">
        <v>1519</v>
      </c>
      <c r="B23" s="334" t="s">
        <v>368</v>
      </c>
      <c r="C23" s="334" t="s">
        <v>773</v>
      </c>
      <c r="D23" s="334" t="s">
        <v>835</v>
      </c>
      <c r="E23" s="334" t="s">
        <v>845</v>
      </c>
      <c r="F23" s="334" t="s">
        <v>51</v>
      </c>
      <c r="G23" s="334" t="s">
        <v>969</v>
      </c>
      <c r="H23" s="334" t="s">
        <v>992</v>
      </c>
      <c r="I23" s="334" t="s">
        <v>273</v>
      </c>
      <c r="J23" s="334" t="s">
        <v>1146</v>
      </c>
      <c r="K23" s="334" t="s">
        <v>1175</v>
      </c>
      <c r="L23" s="334" t="s">
        <v>464</v>
      </c>
      <c r="M23" s="334" t="s">
        <v>1279</v>
      </c>
      <c r="N23" s="334" t="s">
        <v>1258</v>
      </c>
      <c r="O23" s="334" t="s">
        <v>790</v>
      </c>
      <c r="P23" s="334" t="s">
        <v>1434</v>
      </c>
      <c r="T23" s="334" t="s">
        <v>1480</v>
      </c>
      <c r="U23" s="334" t="s">
        <v>1486</v>
      </c>
      <c r="V23" s="334" t="s">
        <v>1296</v>
      </c>
      <c r="W23" s="334" t="s">
        <v>526</v>
      </c>
      <c r="X23" s="334" t="s">
        <v>1274</v>
      </c>
      <c r="Y23" s="334" t="s">
        <v>880</v>
      </c>
      <c r="AA23" s="334" t="s">
        <v>1249</v>
      </c>
      <c r="AB23" s="334" t="s">
        <v>1755</v>
      </c>
      <c r="AC23" s="334" t="s">
        <v>533</v>
      </c>
      <c r="AD23" s="334" t="s">
        <v>1818</v>
      </c>
      <c r="AE23" s="334" t="s">
        <v>1849</v>
      </c>
      <c r="AH23" s="334" t="s">
        <v>1911</v>
      </c>
      <c r="AI23" s="334" t="s">
        <v>1928</v>
      </c>
      <c r="AK23" s="334" t="s">
        <v>1088</v>
      </c>
      <c r="AM23" s="334"/>
      <c r="AN23" s="334" t="s">
        <v>1694</v>
      </c>
      <c r="AO23" s="334" t="s">
        <v>1860</v>
      </c>
      <c r="AQ23" s="334" t="s">
        <v>1145</v>
      </c>
      <c r="AR23" s="334" t="s">
        <v>1699</v>
      </c>
      <c r="AT23" s="334" t="s">
        <v>2112</v>
      </c>
      <c r="AU23" s="334" t="s">
        <v>2131</v>
      </c>
      <c r="AV23" s="334" t="s">
        <v>2152</v>
      </c>
    </row>
    <row r="24" spans="1:48">
      <c r="A24" s="333" t="s">
        <v>1580</v>
      </c>
      <c r="B24" s="334" t="s">
        <v>371</v>
      </c>
      <c r="C24" s="334" t="s">
        <v>564</v>
      </c>
      <c r="D24" s="334" t="s">
        <v>837</v>
      </c>
      <c r="E24" s="334" t="s">
        <v>891</v>
      </c>
      <c r="F24" s="334" t="s">
        <v>840</v>
      </c>
      <c r="G24" s="334" t="s">
        <v>971</v>
      </c>
      <c r="H24" s="334" t="s">
        <v>927</v>
      </c>
      <c r="I24" s="334" t="s">
        <v>1089</v>
      </c>
      <c r="J24" s="334" t="s">
        <v>1147</v>
      </c>
      <c r="K24" s="334" t="s">
        <v>850</v>
      </c>
      <c r="L24" s="334" t="s">
        <v>1218</v>
      </c>
      <c r="M24" s="334" t="s">
        <v>1280</v>
      </c>
      <c r="N24" s="334" t="s">
        <v>1337</v>
      </c>
      <c r="O24" s="334" t="s">
        <v>1391</v>
      </c>
      <c r="P24" s="334" t="s">
        <v>189</v>
      </c>
      <c r="T24" s="334" t="s">
        <v>1451</v>
      </c>
      <c r="U24" s="334" t="s">
        <v>900</v>
      </c>
      <c r="V24" s="334" t="s">
        <v>1558</v>
      </c>
      <c r="W24" s="334" t="s">
        <v>386</v>
      </c>
      <c r="X24" s="334" t="s">
        <v>1540</v>
      </c>
      <c r="Y24" s="334" t="s">
        <v>1682</v>
      </c>
      <c r="AA24" s="334" t="s">
        <v>1723</v>
      </c>
      <c r="AB24" s="334" t="s">
        <v>198</v>
      </c>
      <c r="AC24" s="334" t="s">
        <v>1794</v>
      </c>
      <c r="AD24" s="334" t="s">
        <v>1819</v>
      </c>
      <c r="AE24" s="334" t="s">
        <v>1850</v>
      </c>
      <c r="AH24" s="334" t="s">
        <v>567</v>
      </c>
      <c r="AI24" s="334" t="s">
        <v>818</v>
      </c>
      <c r="AK24" s="334" t="s">
        <v>1956</v>
      </c>
      <c r="AM24" s="334"/>
      <c r="AN24" s="334" t="s">
        <v>1505</v>
      </c>
      <c r="AO24" s="334" t="s">
        <v>2017</v>
      </c>
      <c r="AR24" s="334" t="s">
        <v>1822</v>
      </c>
      <c r="AT24" s="334" t="s">
        <v>959</v>
      </c>
      <c r="AU24" s="334" t="s">
        <v>1283</v>
      </c>
      <c r="AV24" s="334" t="s">
        <v>2091</v>
      </c>
    </row>
    <row r="25" spans="1:48">
      <c r="A25" s="333" t="s">
        <v>1609</v>
      </c>
      <c r="B25" s="334" t="s">
        <v>377</v>
      </c>
      <c r="C25" s="334" t="s">
        <v>774</v>
      </c>
      <c r="D25" s="334" t="s">
        <v>580</v>
      </c>
      <c r="E25" s="334" t="s">
        <v>293</v>
      </c>
      <c r="F25" s="334" t="s">
        <v>621</v>
      </c>
      <c r="G25" s="334" t="s">
        <v>669</v>
      </c>
      <c r="H25" s="334" t="s">
        <v>1013</v>
      </c>
      <c r="I25" s="334" t="s">
        <v>1046</v>
      </c>
      <c r="J25" s="334" t="s">
        <v>1149</v>
      </c>
      <c r="K25" s="334" t="s">
        <v>1179</v>
      </c>
      <c r="L25" s="334" t="s">
        <v>199</v>
      </c>
      <c r="M25" s="334" t="s">
        <v>1281</v>
      </c>
      <c r="N25" s="334" t="s">
        <v>974</v>
      </c>
      <c r="O25" s="334" t="s">
        <v>1393</v>
      </c>
      <c r="P25" s="334" t="s">
        <v>1436</v>
      </c>
      <c r="T25" s="334" t="s">
        <v>1468</v>
      </c>
      <c r="U25" s="334" t="s">
        <v>673</v>
      </c>
      <c r="V25" s="334" t="s">
        <v>197</v>
      </c>
      <c r="W25" s="334" t="s">
        <v>1594</v>
      </c>
      <c r="X25" s="334" t="s">
        <v>1631</v>
      </c>
      <c r="Y25" s="334" t="s">
        <v>1314</v>
      </c>
      <c r="AA25" s="334" t="s">
        <v>1181</v>
      </c>
      <c r="AB25" s="334" t="s">
        <v>647</v>
      </c>
      <c r="AC25" s="334" t="s">
        <v>1164</v>
      </c>
      <c r="AD25" s="334" t="s">
        <v>1820</v>
      </c>
      <c r="AE25" s="334" t="s">
        <v>1851</v>
      </c>
      <c r="AH25" s="334" t="s">
        <v>1205</v>
      </c>
      <c r="AI25" s="334" t="s">
        <v>84</v>
      </c>
      <c r="AK25" s="334" t="s">
        <v>729</v>
      </c>
      <c r="AM25" s="334"/>
      <c r="AN25" s="334" t="s">
        <v>917</v>
      </c>
      <c r="AO25" s="334" t="s">
        <v>1563</v>
      </c>
      <c r="AR25" s="334" t="s">
        <v>2056</v>
      </c>
      <c r="AT25" s="334" t="s">
        <v>621</v>
      </c>
      <c r="AU25" s="334" t="s">
        <v>1561</v>
      </c>
      <c r="AV25" s="334" t="s">
        <v>1177</v>
      </c>
    </row>
    <row r="26" spans="1:48">
      <c r="A26" s="333" t="s">
        <v>1667</v>
      </c>
      <c r="B26" s="334" t="s">
        <v>378</v>
      </c>
      <c r="C26" s="334" t="s">
        <v>775</v>
      </c>
      <c r="D26" s="334" t="s">
        <v>338</v>
      </c>
      <c r="E26" s="334" t="s">
        <v>895</v>
      </c>
      <c r="F26" s="334" t="s">
        <v>276</v>
      </c>
      <c r="G26" s="334" t="s">
        <v>921</v>
      </c>
      <c r="H26" s="334" t="s">
        <v>624</v>
      </c>
      <c r="I26" s="334" t="s">
        <v>1093</v>
      </c>
      <c r="J26" s="334" t="s">
        <v>1154</v>
      </c>
      <c r="K26" s="334" t="s">
        <v>1182</v>
      </c>
      <c r="L26" s="334" t="s">
        <v>1221</v>
      </c>
      <c r="M26" s="334" t="s">
        <v>1284</v>
      </c>
      <c r="N26" s="334" t="s">
        <v>159</v>
      </c>
      <c r="O26" s="334" t="s">
        <v>1395</v>
      </c>
      <c r="P26" s="334" t="s">
        <v>1137</v>
      </c>
      <c r="T26" s="334" t="s">
        <v>1157</v>
      </c>
      <c r="U26" s="334" t="s">
        <v>1488</v>
      </c>
      <c r="V26" s="334" t="s">
        <v>1565</v>
      </c>
      <c r="W26" s="334" t="s">
        <v>1595</v>
      </c>
      <c r="X26" s="334" t="s">
        <v>1632</v>
      </c>
      <c r="Y26" s="334" t="s">
        <v>1552</v>
      </c>
      <c r="AA26" s="334" t="s">
        <v>250</v>
      </c>
      <c r="AB26" s="334" t="s">
        <v>1757</v>
      </c>
      <c r="AC26" s="334" t="s">
        <v>1795</v>
      </c>
      <c r="AD26" s="334" t="s">
        <v>1821</v>
      </c>
      <c r="AE26" s="334" t="s">
        <v>1852</v>
      </c>
      <c r="AH26" s="334" t="s">
        <v>1912</v>
      </c>
      <c r="AI26" s="334" t="s">
        <v>1929</v>
      </c>
      <c r="AK26" s="334" t="s">
        <v>316</v>
      </c>
      <c r="AM26" s="334"/>
      <c r="AN26" s="334" t="s">
        <v>167</v>
      </c>
      <c r="AO26" s="334" t="s">
        <v>2018</v>
      </c>
      <c r="AR26" s="334" t="s">
        <v>489</v>
      </c>
      <c r="AT26" s="334" t="s">
        <v>2113</v>
      </c>
      <c r="AU26" s="334" t="s">
        <v>2132</v>
      </c>
      <c r="AV26" s="334" t="s">
        <v>2153</v>
      </c>
    </row>
    <row r="27" spans="1:48">
      <c r="A27" s="333" t="s">
        <v>1688</v>
      </c>
      <c r="B27" s="334" t="s">
        <v>383</v>
      </c>
      <c r="C27" s="334" t="s">
        <v>780</v>
      </c>
      <c r="D27" s="334" t="s">
        <v>839</v>
      </c>
      <c r="E27" s="334" t="s">
        <v>896</v>
      </c>
      <c r="F27" s="334" t="s">
        <v>838</v>
      </c>
      <c r="G27" s="334" t="s">
        <v>973</v>
      </c>
      <c r="H27" s="334" t="s">
        <v>77</v>
      </c>
      <c r="I27" s="334" t="s">
        <v>288</v>
      </c>
      <c r="J27" s="334" t="s">
        <v>1160</v>
      </c>
      <c r="K27" s="334" t="s">
        <v>1183</v>
      </c>
      <c r="L27" s="334" t="s">
        <v>1222</v>
      </c>
      <c r="M27" s="334" t="s">
        <v>136</v>
      </c>
      <c r="N27" s="334" t="s">
        <v>591</v>
      </c>
      <c r="O27" s="334" t="s">
        <v>666</v>
      </c>
      <c r="P27" s="334" t="s">
        <v>1437</v>
      </c>
      <c r="T27" s="334" t="s">
        <v>1481</v>
      </c>
      <c r="U27" s="334" t="s">
        <v>1386</v>
      </c>
      <c r="V27" s="334" t="s">
        <v>1396</v>
      </c>
      <c r="W27" s="334" t="s">
        <v>1597</v>
      </c>
      <c r="X27" s="334" t="s">
        <v>1634</v>
      </c>
      <c r="Y27" s="334" t="s">
        <v>1684</v>
      </c>
      <c r="AA27" s="334" t="s">
        <v>1724</v>
      </c>
      <c r="AB27" s="334" t="s">
        <v>1758</v>
      </c>
      <c r="AC27" s="334" t="s">
        <v>1797</v>
      </c>
      <c r="AD27" s="334" t="s">
        <v>1823</v>
      </c>
      <c r="AE27" s="334" t="s">
        <v>911</v>
      </c>
      <c r="AH27" s="334" t="s">
        <v>17</v>
      </c>
      <c r="AI27" s="334" t="s">
        <v>1931</v>
      </c>
      <c r="AM27" s="334"/>
      <c r="AN27" s="334" t="s">
        <v>678</v>
      </c>
      <c r="AO27" s="334" t="s">
        <v>1051</v>
      </c>
      <c r="AR27" s="334" t="s">
        <v>2082</v>
      </c>
      <c r="AT27" s="334" t="s">
        <v>2114</v>
      </c>
      <c r="AU27" s="334" t="s">
        <v>2133</v>
      </c>
      <c r="AV27" s="334" t="s">
        <v>1825</v>
      </c>
    </row>
    <row r="28" spans="1:48">
      <c r="A28" s="333" t="s">
        <v>1704</v>
      </c>
      <c r="B28" s="334" t="s">
        <v>387</v>
      </c>
      <c r="C28" s="334" t="s">
        <v>681</v>
      </c>
      <c r="D28" s="334" t="s">
        <v>847</v>
      </c>
      <c r="E28" s="334" t="s">
        <v>261</v>
      </c>
      <c r="G28" s="334" t="s">
        <v>976</v>
      </c>
      <c r="H28" s="334" t="s">
        <v>1015</v>
      </c>
      <c r="I28" s="334" t="s">
        <v>638</v>
      </c>
      <c r="K28" s="334" t="s">
        <v>1189</v>
      </c>
      <c r="L28" s="334" t="s">
        <v>364</v>
      </c>
      <c r="M28" s="334" t="s">
        <v>1282</v>
      </c>
      <c r="N28" s="334" t="s">
        <v>1338</v>
      </c>
      <c r="O28" s="334" t="s">
        <v>1397</v>
      </c>
      <c r="P28" s="334" t="s">
        <v>924</v>
      </c>
      <c r="T28" s="334" t="s">
        <v>3</v>
      </c>
      <c r="U28" s="334" t="s">
        <v>1491</v>
      </c>
      <c r="V28" s="334" t="s">
        <v>1566</v>
      </c>
      <c r="W28" s="334" t="s">
        <v>1598</v>
      </c>
      <c r="X28" s="334" t="s">
        <v>1047</v>
      </c>
      <c r="Y28" s="334" t="s">
        <v>1685</v>
      </c>
      <c r="AA28" s="334" t="s">
        <v>1725</v>
      </c>
      <c r="AB28" s="334" t="s">
        <v>1570</v>
      </c>
      <c r="AC28" s="334" t="s">
        <v>1800</v>
      </c>
      <c r="AD28" s="334" t="s">
        <v>641</v>
      </c>
      <c r="AE28" s="334" t="s">
        <v>1321</v>
      </c>
      <c r="AH28" s="334" t="s">
        <v>1913</v>
      </c>
      <c r="AI28" s="334" t="s">
        <v>1195</v>
      </c>
      <c r="AM28" s="334"/>
      <c r="AN28" s="334" t="s">
        <v>504</v>
      </c>
      <c r="AO28" s="334" t="s">
        <v>2019</v>
      </c>
      <c r="AR28" s="334" t="s">
        <v>763</v>
      </c>
      <c r="AT28" s="334" t="s">
        <v>2115</v>
      </c>
      <c r="AU28" s="334" t="s">
        <v>545</v>
      </c>
      <c r="AV28" s="334" t="s">
        <v>1746</v>
      </c>
    </row>
    <row r="29" spans="1:48">
      <c r="A29" s="333" t="s">
        <v>240</v>
      </c>
      <c r="B29" s="334" t="s">
        <v>388</v>
      </c>
      <c r="C29" s="334" t="s">
        <v>782</v>
      </c>
      <c r="D29" s="334" t="s">
        <v>855</v>
      </c>
      <c r="E29" s="334" t="s">
        <v>612</v>
      </c>
      <c r="G29" s="334" t="s">
        <v>980</v>
      </c>
      <c r="H29" s="334" t="s">
        <v>1017</v>
      </c>
      <c r="I29" s="334" t="s">
        <v>1094</v>
      </c>
      <c r="K29" s="334" t="s">
        <v>1192</v>
      </c>
      <c r="L29" s="334" t="s">
        <v>919</v>
      </c>
      <c r="M29" s="334" t="s">
        <v>1286</v>
      </c>
      <c r="N29" s="334" t="s">
        <v>854</v>
      </c>
      <c r="O29" s="334" t="s">
        <v>1398</v>
      </c>
      <c r="P29" s="334" t="s">
        <v>1438</v>
      </c>
      <c r="T29" s="334" t="s">
        <v>1482</v>
      </c>
      <c r="U29" s="334" t="s">
        <v>1078</v>
      </c>
      <c r="V29" s="334" t="s">
        <v>1568</v>
      </c>
      <c r="W29" s="334" t="s">
        <v>696</v>
      </c>
      <c r="X29" s="334" t="s">
        <v>374</v>
      </c>
      <c r="Y29" s="334" t="s">
        <v>1686</v>
      </c>
      <c r="AA29" s="334" t="s">
        <v>1726</v>
      </c>
      <c r="AB29" s="334" t="s">
        <v>550</v>
      </c>
      <c r="AC29" s="334" t="s">
        <v>1801</v>
      </c>
      <c r="AD29" s="334" t="s">
        <v>298</v>
      </c>
      <c r="AE29" s="334" t="s">
        <v>1853</v>
      </c>
      <c r="AH29" s="334" t="s">
        <v>1914</v>
      </c>
      <c r="AI29" s="334" t="s">
        <v>1932</v>
      </c>
      <c r="AM29" s="334"/>
      <c r="AN29" s="334" t="s">
        <v>1997</v>
      </c>
      <c r="AO29" s="334" t="s">
        <v>2021</v>
      </c>
      <c r="AR29" s="334" t="s">
        <v>898</v>
      </c>
      <c r="AU29" s="334" t="s">
        <v>2134</v>
      </c>
      <c r="AV29" s="334" t="s">
        <v>243</v>
      </c>
    </row>
    <row r="30" spans="1:48">
      <c r="A30" s="333" t="s">
        <v>278</v>
      </c>
      <c r="B30" s="334" t="s">
        <v>389</v>
      </c>
      <c r="C30" s="334" t="s">
        <v>785</v>
      </c>
      <c r="D30" s="334" t="s">
        <v>753</v>
      </c>
      <c r="E30" s="334" t="s">
        <v>899</v>
      </c>
      <c r="G30" s="334" t="s">
        <v>156</v>
      </c>
      <c r="H30" s="334" t="s">
        <v>422</v>
      </c>
      <c r="I30" s="334" t="s">
        <v>1096</v>
      </c>
      <c r="K30" s="334" t="s">
        <v>731</v>
      </c>
      <c r="L30" s="334" t="s">
        <v>629</v>
      </c>
      <c r="M30" s="334" t="s">
        <v>1288</v>
      </c>
      <c r="N30" s="334" t="s">
        <v>43</v>
      </c>
      <c r="O30" s="334" t="s">
        <v>1402</v>
      </c>
      <c r="P30" s="334" t="s">
        <v>323</v>
      </c>
      <c r="U30" s="334" t="s">
        <v>1492</v>
      </c>
      <c r="V30" s="334" t="s">
        <v>1569</v>
      </c>
      <c r="W30" s="334" t="s">
        <v>1603</v>
      </c>
      <c r="X30" s="334" t="s">
        <v>1638</v>
      </c>
      <c r="Y30" s="334" t="s">
        <v>1649</v>
      </c>
      <c r="AA30" s="334" t="s">
        <v>555</v>
      </c>
      <c r="AB30" s="334" t="s">
        <v>143</v>
      </c>
      <c r="AC30" s="334" t="s">
        <v>1231</v>
      </c>
      <c r="AD30" s="334" t="s">
        <v>1824</v>
      </c>
      <c r="AE30" s="334" t="s">
        <v>1762</v>
      </c>
      <c r="AH30" s="334" t="s">
        <v>1187</v>
      </c>
      <c r="AI30" s="334" t="s">
        <v>1023</v>
      </c>
      <c r="AM30" s="334"/>
      <c r="AN30" s="334" t="s">
        <v>1998</v>
      </c>
      <c r="AO30" s="334" t="s">
        <v>540</v>
      </c>
      <c r="AR30" s="334" t="s">
        <v>2083</v>
      </c>
      <c r="AU30" s="334" t="s">
        <v>2135</v>
      </c>
      <c r="AV30" s="334" t="s">
        <v>1211</v>
      </c>
    </row>
    <row r="31" spans="1:48">
      <c r="A31" s="333" t="s">
        <v>395</v>
      </c>
      <c r="B31" s="334" t="s">
        <v>390</v>
      </c>
      <c r="C31" s="334" t="s">
        <v>787</v>
      </c>
      <c r="D31" s="334" t="s">
        <v>560</v>
      </c>
      <c r="E31" s="334" t="s">
        <v>902</v>
      </c>
      <c r="G31" s="334" t="s">
        <v>986</v>
      </c>
      <c r="H31" s="334" t="s">
        <v>1021</v>
      </c>
      <c r="I31" s="334" t="s">
        <v>1086</v>
      </c>
      <c r="K31" s="334" t="s">
        <v>1130</v>
      </c>
      <c r="L31" s="334" t="s">
        <v>1224</v>
      </c>
      <c r="M31" s="334" t="s">
        <v>1209</v>
      </c>
      <c r="N31" s="334" t="s">
        <v>372</v>
      </c>
      <c r="O31" s="334" t="s">
        <v>1403</v>
      </c>
      <c r="P31" s="334" t="s">
        <v>1236</v>
      </c>
      <c r="U31" s="334" t="s">
        <v>1493</v>
      </c>
      <c r="V31" s="334" t="s">
        <v>1318</v>
      </c>
      <c r="W31" s="334" t="s">
        <v>1223</v>
      </c>
      <c r="X31" s="334" t="s">
        <v>566</v>
      </c>
      <c r="Y31" s="334" t="s">
        <v>1687</v>
      </c>
      <c r="AA31" s="334" t="s">
        <v>9</v>
      </c>
      <c r="AB31" s="334" t="s">
        <v>1727</v>
      </c>
      <c r="AC31" s="334" t="s">
        <v>127</v>
      </c>
      <c r="AD31" s="334" t="s">
        <v>843</v>
      </c>
      <c r="AE31" s="334" t="s">
        <v>1854</v>
      </c>
      <c r="AH31" s="334" t="s">
        <v>1915</v>
      </c>
      <c r="AI31" s="334" t="s">
        <v>1935</v>
      </c>
      <c r="AM31" s="334"/>
      <c r="AN31" s="334" t="s">
        <v>1999</v>
      </c>
      <c r="AO31" s="334" t="s">
        <v>2022</v>
      </c>
      <c r="AR31" s="334" t="s">
        <v>1514</v>
      </c>
      <c r="AU31" s="334" t="s">
        <v>1957</v>
      </c>
      <c r="AV31" s="334" t="s">
        <v>1635</v>
      </c>
    </row>
    <row r="32" spans="1:48">
      <c r="A32" s="333" t="s">
        <v>1836</v>
      </c>
      <c r="B32" s="334" t="s">
        <v>392</v>
      </c>
      <c r="C32" s="334" t="s">
        <v>640</v>
      </c>
      <c r="D32" s="334" t="s">
        <v>355</v>
      </c>
      <c r="E32" s="334" t="s">
        <v>735</v>
      </c>
      <c r="G32" s="334" t="s">
        <v>898</v>
      </c>
      <c r="H32" s="334" t="s">
        <v>805</v>
      </c>
      <c r="I32" s="334" t="s">
        <v>565</v>
      </c>
      <c r="K32" s="334" t="s">
        <v>828</v>
      </c>
      <c r="L32" s="334" t="s">
        <v>1225</v>
      </c>
      <c r="M32" s="334" t="s">
        <v>770</v>
      </c>
      <c r="N32" s="334" t="s">
        <v>1090</v>
      </c>
      <c r="O32" s="334" t="s">
        <v>1407</v>
      </c>
      <c r="P32" s="334" t="s">
        <v>1440</v>
      </c>
      <c r="U32" s="334" t="s">
        <v>1495</v>
      </c>
      <c r="V32" s="334" t="s">
        <v>1571</v>
      </c>
      <c r="W32" s="334" t="s">
        <v>1098</v>
      </c>
      <c r="X32" s="334" t="s">
        <v>1639</v>
      </c>
      <c r="AA32" s="334" t="s">
        <v>1728</v>
      </c>
      <c r="AB32" s="334" t="s">
        <v>1759</v>
      </c>
      <c r="AC32" s="334" t="s">
        <v>310</v>
      </c>
      <c r="AD32" s="334" t="s">
        <v>1826</v>
      </c>
      <c r="AE32" s="334" t="s">
        <v>1856</v>
      </c>
      <c r="AH32" s="334" t="s">
        <v>280</v>
      </c>
      <c r="AI32" s="334" t="s">
        <v>1936</v>
      </c>
      <c r="AM32" s="334"/>
      <c r="AN32" s="334" t="s">
        <v>2000</v>
      </c>
      <c r="AO32" s="334" t="s">
        <v>1753</v>
      </c>
      <c r="AR32" s="334" t="s">
        <v>2084</v>
      </c>
      <c r="AU32" s="334" t="s">
        <v>996</v>
      </c>
      <c r="AV32" s="334" t="s">
        <v>308</v>
      </c>
    </row>
    <row r="33" spans="1:48">
      <c r="A33" s="333" t="s">
        <v>1857</v>
      </c>
      <c r="B33" s="334" t="s">
        <v>161</v>
      </c>
      <c r="C33" s="334" t="s">
        <v>789</v>
      </c>
      <c r="D33" s="334" t="s">
        <v>856</v>
      </c>
      <c r="E33" s="334" t="s">
        <v>903</v>
      </c>
      <c r="G33" s="334" t="s">
        <v>715</v>
      </c>
      <c r="H33" s="334" t="s">
        <v>1008</v>
      </c>
      <c r="I33" s="334" t="s">
        <v>1097</v>
      </c>
      <c r="K33" s="334" t="s">
        <v>494</v>
      </c>
      <c r="L33" s="334" t="s">
        <v>1227</v>
      </c>
      <c r="M33" s="334" t="s">
        <v>441</v>
      </c>
      <c r="N33" s="334" t="s">
        <v>1339</v>
      </c>
      <c r="O33" s="334" t="s">
        <v>391</v>
      </c>
      <c r="P33" s="334" t="s">
        <v>466</v>
      </c>
      <c r="U33" s="334" t="s">
        <v>1496</v>
      </c>
      <c r="V33" s="334" t="s">
        <v>343</v>
      </c>
      <c r="W33" s="334" t="s">
        <v>175</v>
      </c>
      <c r="X33" s="334" t="s">
        <v>1640</v>
      </c>
      <c r="AA33" s="334" t="s">
        <v>1729</v>
      </c>
      <c r="AB33" s="334" t="s">
        <v>700</v>
      </c>
      <c r="AC33" s="334" t="s">
        <v>1752</v>
      </c>
      <c r="AD33" s="334" t="s">
        <v>1829</v>
      </c>
      <c r="AM33" s="334"/>
      <c r="AN33" s="334" t="s">
        <v>2001</v>
      </c>
      <c r="AO33" s="334" t="s">
        <v>2023</v>
      </c>
      <c r="AR33" s="334" t="s">
        <v>1867</v>
      </c>
      <c r="AU33" s="334" t="s">
        <v>2136</v>
      </c>
      <c r="AV33" s="334" t="s">
        <v>1744</v>
      </c>
    </row>
    <row r="34" spans="1:48">
      <c r="A34" s="333" t="s">
        <v>1881</v>
      </c>
      <c r="B34" s="334" t="s">
        <v>396</v>
      </c>
      <c r="C34" s="334" t="s">
        <v>529</v>
      </c>
      <c r="D34" s="334" t="s">
        <v>470</v>
      </c>
      <c r="E34" s="334" t="s">
        <v>851</v>
      </c>
      <c r="G34" s="334" t="s">
        <v>205</v>
      </c>
      <c r="H34" s="334" t="s">
        <v>969</v>
      </c>
      <c r="I34" s="334" t="s">
        <v>483</v>
      </c>
      <c r="K34" s="334" t="s">
        <v>880</v>
      </c>
      <c r="L34" s="334" t="s">
        <v>1229</v>
      </c>
      <c r="M34" s="334" t="s">
        <v>130</v>
      </c>
      <c r="N34" s="334" t="s">
        <v>660</v>
      </c>
      <c r="O34" s="334" t="s">
        <v>897</v>
      </c>
      <c r="P34" s="334" t="s">
        <v>287</v>
      </c>
      <c r="U34" s="334" t="s">
        <v>1498</v>
      </c>
      <c r="V34" s="334" t="s">
        <v>573</v>
      </c>
      <c r="W34" s="334" t="s">
        <v>1604</v>
      </c>
      <c r="X34" s="334" t="s">
        <v>804</v>
      </c>
      <c r="AA34" s="334" t="s">
        <v>1731</v>
      </c>
      <c r="AB34" s="334" t="s">
        <v>1760</v>
      </c>
      <c r="AC34" s="334" t="s">
        <v>1802</v>
      </c>
      <c r="AD34" s="334" t="s">
        <v>32</v>
      </c>
      <c r="AM34" s="334"/>
      <c r="AN34" s="334" t="s">
        <v>2002</v>
      </c>
      <c r="AO34" s="334" t="s">
        <v>1465</v>
      </c>
      <c r="AR34" s="334" t="s">
        <v>2085</v>
      </c>
      <c r="AU34" s="334" t="s">
        <v>1858</v>
      </c>
      <c r="AV34" s="334" t="s">
        <v>2154</v>
      </c>
    </row>
    <row r="35" spans="1:48">
      <c r="A35" s="333" t="s">
        <v>1891</v>
      </c>
      <c r="B35" s="334" t="s">
        <v>401</v>
      </c>
      <c r="C35" s="334" t="s">
        <v>89</v>
      </c>
      <c r="D35" s="334" t="s">
        <v>231</v>
      </c>
      <c r="E35" s="334" t="s">
        <v>907</v>
      </c>
      <c r="G35" s="334" t="s">
        <v>748</v>
      </c>
      <c r="H35" s="334" t="s">
        <v>731</v>
      </c>
      <c r="I35" s="334" t="s">
        <v>718</v>
      </c>
      <c r="K35" s="334" t="s">
        <v>761</v>
      </c>
      <c r="L35" s="334" t="s">
        <v>1170</v>
      </c>
      <c r="M35" s="334" t="s">
        <v>194</v>
      </c>
      <c r="N35" s="334" t="s">
        <v>1340</v>
      </c>
      <c r="O35" s="334" t="s">
        <v>546</v>
      </c>
      <c r="P35" s="334" t="s">
        <v>885</v>
      </c>
      <c r="U35" s="334" t="s">
        <v>1501</v>
      </c>
      <c r="V35" s="334" t="s">
        <v>1573</v>
      </c>
      <c r="W35" s="334" t="s">
        <v>138</v>
      </c>
      <c r="X35" s="334" t="s">
        <v>1641</v>
      </c>
      <c r="AA35" s="334" t="s">
        <v>1732</v>
      </c>
      <c r="AB35" s="334" t="s">
        <v>813</v>
      </c>
      <c r="AC35" s="334" t="s">
        <v>402</v>
      </c>
      <c r="AD35" s="334" t="s">
        <v>1831</v>
      </c>
      <c r="AM35" s="334"/>
      <c r="AN35" s="334" t="s">
        <v>2003</v>
      </c>
      <c r="AO35" s="334" t="s">
        <v>296</v>
      </c>
      <c r="AR35" s="334" t="s">
        <v>1336</v>
      </c>
      <c r="AU35" s="334" t="s">
        <v>2137</v>
      </c>
      <c r="AV35" s="334" t="s">
        <v>349</v>
      </c>
    </row>
    <row r="36" spans="1:48">
      <c r="A36" s="333" t="s">
        <v>1917</v>
      </c>
      <c r="B36" s="334" t="s">
        <v>404</v>
      </c>
      <c r="C36" s="334" t="s">
        <v>320</v>
      </c>
      <c r="E36" s="334" t="s">
        <v>909</v>
      </c>
      <c r="G36" s="334" t="s">
        <v>988</v>
      </c>
      <c r="H36" s="334" t="s">
        <v>468</v>
      </c>
      <c r="I36" s="334" t="s">
        <v>1099</v>
      </c>
      <c r="K36" s="334" t="s">
        <v>1194</v>
      </c>
      <c r="L36" s="334" t="s">
        <v>1230</v>
      </c>
      <c r="M36" s="334" t="s">
        <v>1290</v>
      </c>
      <c r="N36" s="334" t="s">
        <v>275</v>
      </c>
      <c r="O36" s="334" t="s">
        <v>693</v>
      </c>
      <c r="P36" s="334" t="s">
        <v>918</v>
      </c>
      <c r="U36" s="334" t="s">
        <v>1504</v>
      </c>
      <c r="V36" s="334" t="s">
        <v>1574</v>
      </c>
      <c r="W36" s="334" t="s">
        <v>184</v>
      </c>
      <c r="X36" s="334" t="s">
        <v>1035</v>
      </c>
      <c r="AA36" s="334" t="s">
        <v>694</v>
      </c>
      <c r="AB36" s="334" t="s">
        <v>111</v>
      </c>
      <c r="AC36" s="334" t="s">
        <v>1429</v>
      </c>
      <c r="AD36" s="334" t="s">
        <v>1362</v>
      </c>
      <c r="AM36" s="334"/>
      <c r="AN36" s="334" t="s">
        <v>2004</v>
      </c>
      <c r="AO36" s="334" t="s">
        <v>1811</v>
      </c>
      <c r="AR36" s="334" t="s">
        <v>1888</v>
      </c>
      <c r="AU36" s="334" t="s">
        <v>1070</v>
      </c>
      <c r="AV36" s="334" t="s">
        <v>274</v>
      </c>
    </row>
    <row r="37" spans="1:48">
      <c r="A37" s="333" t="s">
        <v>982</v>
      </c>
      <c r="B37" s="334" t="s">
        <v>405</v>
      </c>
      <c r="C37" s="334" t="s">
        <v>792</v>
      </c>
      <c r="E37" s="334" t="s">
        <v>912</v>
      </c>
      <c r="G37" s="334" t="s">
        <v>990</v>
      </c>
      <c r="H37" s="334" t="s">
        <v>425</v>
      </c>
      <c r="I37" s="334" t="s">
        <v>1105</v>
      </c>
      <c r="K37" s="334" t="s">
        <v>1198</v>
      </c>
      <c r="L37" s="334" t="s">
        <v>943</v>
      </c>
      <c r="M37" s="334" t="s">
        <v>124</v>
      </c>
      <c r="N37" s="334" t="s">
        <v>18</v>
      </c>
      <c r="O37" s="334" t="s">
        <v>1186</v>
      </c>
      <c r="P37" s="334" t="s">
        <v>446</v>
      </c>
      <c r="U37" s="334" t="s">
        <v>1506</v>
      </c>
      <c r="V37" s="334" t="s">
        <v>619</v>
      </c>
      <c r="W37" s="334" t="s">
        <v>67</v>
      </c>
      <c r="X37" s="334" t="s">
        <v>1645</v>
      </c>
      <c r="AA37" s="334" t="s">
        <v>981</v>
      </c>
      <c r="AB37" s="334" t="s">
        <v>568</v>
      </c>
      <c r="AC37" s="334" t="s">
        <v>332</v>
      </c>
      <c r="AD37" s="334" t="s">
        <v>1833</v>
      </c>
      <c r="AM37" s="334"/>
      <c r="AO37" s="334" t="s">
        <v>2024</v>
      </c>
      <c r="AR37" s="334" t="s">
        <v>1986</v>
      </c>
      <c r="AU37" s="334" t="s">
        <v>2138</v>
      </c>
      <c r="AV37" s="334" t="s">
        <v>2155</v>
      </c>
    </row>
    <row r="38" spans="1:48">
      <c r="A38" s="333" t="s">
        <v>1443</v>
      </c>
      <c r="B38" s="334" t="s">
        <v>413</v>
      </c>
      <c r="C38" s="334" t="s">
        <v>508</v>
      </c>
      <c r="E38" s="334" t="s">
        <v>915</v>
      </c>
      <c r="H38" s="334" t="s">
        <v>491</v>
      </c>
      <c r="I38" s="334" t="s">
        <v>458</v>
      </c>
      <c r="L38" s="334" t="s">
        <v>1102</v>
      </c>
      <c r="M38" s="334" t="s">
        <v>1292</v>
      </c>
      <c r="N38" s="334" t="s">
        <v>599</v>
      </c>
      <c r="O38" s="334" t="s">
        <v>1408</v>
      </c>
      <c r="P38" s="334" t="s">
        <v>1445</v>
      </c>
      <c r="U38" s="334" t="s">
        <v>1509</v>
      </c>
      <c r="V38" s="334" t="s">
        <v>1575</v>
      </c>
      <c r="W38" s="334" t="s">
        <v>1605</v>
      </c>
      <c r="X38" s="334" t="s">
        <v>1646</v>
      </c>
      <c r="AA38" s="334" t="s">
        <v>1733</v>
      </c>
      <c r="AB38" s="334" t="s">
        <v>1122</v>
      </c>
      <c r="AC38" s="334" t="s">
        <v>186</v>
      </c>
      <c r="AD38" s="334" t="s">
        <v>409</v>
      </c>
      <c r="AM38" s="334"/>
      <c r="AO38" s="334" t="s">
        <v>2025</v>
      </c>
      <c r="AR38" s="334" t="s">
        <v>686</v>
      </c>
      <c r="AU38" s="334" t="s">
        <v>2139</v>
      </c>
      <c r="AV38" s="334" t="s">
        <v>2156</v>
      </c>
    </row>
    <row r="39" spans="1:48">
      <c r="A39" s="333" t="s">
        <v>1892</v>
      </c>
      <c r="B39" s="334" t="s">
        <v>414</v>
      </c>
      <c r="C39" s="334" t="s">
        <v>767</v>
      </c>
      <c r="E39" s="334" t="s">
        <v>56</v>
      </c>
      <c r="H39" s="334" t="s">
        <v>397</v>
      </c>
      <c r="I39" s="334" t="s">
        <v>1106</v>
      </c>
      <c r="L39" s="334" t="s">
        <v>1232</v>
      </c>
      <c r="M39" s="334" t="s">
        <v>1294</v>
      </c>
      <c r="N39" s="334" t="s">
        <v>1342</v>
      </c>
      <c r="O39" s="334" t="s">
        <v>29</v>
      </c>
      <c r="P39" s="334" t="s">
        <v>1358</v>
      </c>
      <c r="U39" s="334" t="s">
        <v>544</v>
      </c>
      <c r="V39" s="334" t="s">
        <v>737</v>
      </c>
      <c r="W39" s="334" t="s">
        <v>177</v>
      </c>
      <c r="X39" s="334" t="s">
        <v>557</v>
      </c>
      <c r="AA39" s="334"/>
      <c r="AB39" s="334" t="s">
        <v>1761</v>
      </c>
      <c r="AC39" s="334" t="s">
        <v>1625</v>
      </c>
      <c r="AD39" s="334" t="s">
        <v>1834</v>
      </c>
      <c r="AM39" s="334"/>
      <c r="AO39" s="334" t="s">
        <v>1355</v>
      </c>
      <c r="AR39" s="334" t="s">
        <v>962</v>
      </c>
      <c r="AU39" s="334" t="s">
        <v>561</v>
      </c>
      <c r="AV39" s="334" t="s">
        <v>2157</v>
      </c>
    </row>
    <row r="40" spans="1:48">
      <c r="A40" s="333" t="s">
        <v>648</v>
      </c>
      <c r="B40" s="334" t="s">
        <v>417</v>
      </c>
      <c r="C40" s="334" t="s">
        <v>793</v>
      </c>
      <c r="E40" s="334" t="s">
        <v>916</v>
      </c>
      <c r="H40" s="334" t="s">
        <v>1022</v>
      </c>
      <c r="I40" s="334" t="s">
        <v>998</v>
      </c>
      <c r="L40" s="334" t="s">
        <v>1233</v>
      </c>
      <c r="M40" s="334" t="s">
        <v>1298</v>
      </c>
      <c r="N40" s="334" t="s">
        <v>1345</v>
      </c>
      <c r="O40" s="334" t="s">
        <v>1410</v>
      </c>
      <c r="U40" s="334" t="s">
        <v>1511</v>
      </c>
      <c r="V40" s="334" t="s">
        <v>542</v>
      </c>
      <c r="W40" s="334" t="s">
        <v>695</v>
      </c>
      <c r="X40" s="334" t="s">
        <v>1647</v>
      </c>
      <c r="AA40" s="334"/>
      <c r="AB40" s="334" t="s">
        <v>947</v>
      </c>
      <c r="AC40" s="334" t="s">
        <v>1507</v>
      </c>
      <c r="AD40" s="334" t="s">
        <v>1486</v>
      </c>
      <c r="AM40" s="334"/>
      <c r="AO40" s="334" t="s">
        <v>2026</v>
      </c>
      <c r="AR40" s="334" t="s">
        <v>2087</v>
      </c>
      <c r="AU40" s="334" t="s">
        <v>1276</v>
      </c>
      <c r="AV40" s="334" t="s">
        <v>2158</v>
      </c>
    </row>
    <row r="41" spans="1:48">
      <c r="A41" s="333" t="s">
        <v>1985</v>
      </c>
      <c r="B41" s="334" t="s">
        <v>418</v>
      </c>
      <c r="C41" s="334" t="s">
        <v>795</v>
      </c>
      <c r="E41" s="334" t="s">
        <v>920</v>
      </c>
      <c r="H41" s="334" t="s">
        <v>66</v>
      </c>
      <c r="I41" s="334" t="s">
        <v>1107</v>
      </c>
      <c r="L41" s="334" t="s">
        <v>1239</v>
      </c>
      <c r="M41" s="334" t="s">
        <v>752</v>
      </c>
      <c r="N41" s="334" t="s">
        <v>1346</v>
      </c>
      <c r="O41" s="334" t="s">
        <v>1411</v>
      </c>
      <c r="U41" s="334" t="s">
        <v>1512</v>
      </c>
      <c r="V41" s="334" t="s">
        <v>1576</v>
      </c>
      <c r="W41" s="334" t="s">
        <v>1606</v>
      </c>
      <c r="X41" s="334" t="s">
        <v>123</v>
      </c>
      <c r="AA41" s="334"/>
      <c r="AB41" s="334" t="s">
        <v>1763</v>
      </c>
      <c r="AC41" s="334" t="s">
        <v>1376</v>
      </c>
      <c r="AD41" s="334" t="s">
        <v>1835</v>
      </c>
      <c r="AM41" s="334"/>
      <c r="AO41" s="334" t="s">
        <v>2027</v>
      </c>
      <c r="AR41" s="334" t="s">
        <v>247</v>
      </c>
      <c r="AU41" s="334" t="s">
        <v>1861</v>
      </c>
      <c r="AV41" s="334" t="s">
        <v>1624</v>
      </c>
    </row>
    <row r="42" spans="1:48">
      <c r="A42" s="333" t="s">
        <v>2005</v>
      </c>
      <c r="B42" s="334" t="s">
        <v>424</v>
      </c>
      <c r="C42" s="334" t="s">
        <v>771</v>
      </c>
      <c r="H42" s="334" t="s">
        <v>1025</v>
      </c>
      <c r="I42" s="334" t="s">
        <v>476</v>
      </c>
      <c r="L42" s="334" t="s">
        <v>626</v>
      </c>
      <c r="M42" s="334" t="s">
        <v>52</v>
      </c>
      <c r="N42" s="334" t="s">
        <v>1268</v>
      </c>
      <c r="O42" s="334" t="s">
        <v>1363</v>
      </c>
      <c r="U42" s="334" t="s">
        <v>1513</v>
      </c>
      <c r="V42" s="334" t="s">
        <v>1577</v>
      </c>
      <c r="W42" s="334" t="s">
        <v>1607</v>
      </c>
      <c r="X42" s="334" t="s">
        <v>1648</v>
      </c>
      <c r="AA42" s="334"/>
      <c r="AB42" s="334" t="s">
        <v>1764</v>
      </c>
      <c r="AC42" s="334" t="s">
        <v>1599</v>
      </c>
      <c r="AM42" s="334"/>
      <c r="AO42" s="334" t="s">
        <v>2028</v>
      </c>
      <c r="AR42" s="334" t="s">
        <v>1896</v>
      </c>
      <c r="AU42" s="334" t="s">
        <v>2140</v>
      </c>
      <c r="AV42" s="334" t="s">
        <v>1779</v>
      </c>
    </row>
    <row r="43" spans="1:48">
      <c r="A43" s="333" t="s">
        <v>195</v>
      </c>
      <c r="B43" s="334" t="s">
        <v>429</v>
      </c>
      <c r="H43" s="334" t="s">
        <v>1</v>
      </c>
      <c r="I43" s="334" t="s">
        <v>1111</v>
      </c>
      <c r="L43" s="334" t="s">
        <v>47</v>
      </c>
      <c r="M43" s="334" t="s">
        <v>1299</v>
      </c>
      <c r="N43" s="334" t="s">
        <v>96</v>
      </c>
      <c r="O43" s="334" t="s">
        <v>975</v>
      </c>
      <c r="U43" s="334" t="s">
        <v>1514</v>
      </c>
      <c r="V43" s="334" t="s">
        <v>1578</v>
      </c>
      <c r="W43" s="334" t="s">
        <v>1510</v>
      </c>
      <c r="X43" s="334" t="s">
        <v>1650</v>
      </c>
      <c r="AA43" s="334"/>
      <c r="AB43" s="334" t="s">
        <v>1765</v>
      </c>
      <c r="AC43" s="334" t="s">
        <v>1804</v>
      </c>
      <c r="AM43" s="334"/>
      <c r="AO43" s="334" t="s">
        <v>1421</v>
      </c>
      <c r="AR43" s="334" t="s">
        <v>2088</v>
      </c>
      <c r="AU43" s="334" t="s">
        <v>2141</v>
      </c>
      <c r="AV43" s="334" t="s">
        <v>1063</v>
      </c>
    </row>
    <row r="44" spans="1:48">
      <c r="A44" s="333" t="s">
        <v>1933</v>
      </c>
      <c r="B44" s="334" t="s">
        <v>434</v>
      </c>
      <c r="H44" s="334" t="s">
        <v>412</v>
      </c>
      <c r="I44" s="334" t="s">
        <v>1112</v>
      </c>
      <c r="L44" s="334" t="s">
        <v>628</v>
      </c>
      <c r="M44" s="334" t="s">
        <v>661</v>
      </c>
      <c r="N44" s="334" t="s">
        <v>35</v>
      </c>
      <c r="O44" s="334" t="s">
        <v>702</v>
      </c>
      <c r="U44" s="334" t="s">
        <v>1328</v>
      </c>
      <c r="V44" s="334" t="s">
        <v>1579</v>
      </c>
      <c r="W44" s="334" t="s">
        <v>1608</v>
      </c>
      <c r="X44" s="334" t="s">
        <v>225</v>
      </c>
      <c r="AA44" s="334"/>
      <c r="AB44" s="334" t="s">
        <v>1766</v>
      </c>
      <c r="AC44" s="334" t="s">
        <v>1805</v>
      </c>
      <c r="AM44" s="334"/>
      <c r="AO44" s="334" t="s">
        <v>1197</v>
      </c>
      <c r="AR44" s="334" t="s">
        <v>2089</v>
      </c>
      <c r="AU44" s="334" t="s">
        <v>2142</v>
      </c>
    </row>
    <row r="45" spans="1:48">
      <c r="A45" s="333" t="s">
        <v>173</v>
      </c>
      <c r="B45" s="334" t="s">
        <v>438</v>
      </c>
      <c r="H45" s="334" t="s">
        <v>522</v>
      </c>
      <c r="I45" s="334" t="s">
        <v>1113</v>
      </c>
      <c r="L45" s="334" t="s">
        <v>1240</v>
      </c>
      <c r="M45" s="334" t="s">
        <v>461</v>
      </c>
      <c r="N45" s="334" t="s">
        <v>867</v>
      </c>
      <c r="O45" s="334" t="s">
        <v>1412</v>
      </c>
      <c r="U45" s="334" t="s">
        <v>416</v>
      </c>
      <c r="W45" s="334" t="s">
        <v>465</v>
      </c>
      <c r="X45" s="334" t="s">
        <v>723</v>
      </c>
      <c r="AA45" s="334"/>
      <c r="AB45" s="334" t="s">
        <v>1768</v>
      </c>
      <c r="AC45" s="334" t="s">
        <v>1721</v>
      </c>
      <c r="AM45" s="334"/>
      <c r="AO45" s="334" t="s">
        <v>1487</v>
      </c>
      <c r="AR45" s="334" t="s">
        <v>1068</v>
      </c>
      <c r="AU45" s="334" t="s">
        <v>1522</v>
      </c>
    </row>
    <row r="46" spans="1:48">
      <c r="A46" s="333" t="s">
        <v>382</v>
      </c>
      <c r="B46" s="334" t="s">
        <v>439</v>
      </c>
      <c r="H46" s="334" t="s">
        <v>1026</v>
      </c>
      <c r="I46" s="334" t="s">
        <v>1116</v>
      </c>
      <c r="L46" s="334" t="s">
        <v>499</v>
      </c>
      <c r="M46" s="334" t="s">
        <v>1301</v>
      </c>
      <c r="N46" s="334" t="s">
        <v>1348</v>
      </c>
      <c r="O46" s="334" t="s">
        <v>1367</v>
      </c>
      <c r="U46" s="334" t="s">
        <v>1517</v>
      </c>
      <c r="X46" s="334" t="s">
        <v>1533</v>
      </c>
      <c r="AA46" s="334"/>
      <c r="AB46" s="334" t="s">
        <v>1404</v>
      </c>
      <c r="AC46" s="334" t="s">
        <v>609</v>
      </c>
      <c r="AM46" s="334"/>
      <c r="AO46" s="334" t="s">
        <v>1767</v>
      </c>
      <c r="AR46" s="334" t="s">
        <v>2090</v>
      </c>
    </row>
    <row r="47" spans="1:48">
      <c r="A47" s="333" t="s">
        <v>442</v>
      </c>
      <c r="B47" s="334" t="s">
        <v>443</v>
      </c>
      <c r="H47" s="334" t="s">
        <v>1028</v>
      </c>
      <c r="L47" s="334" t="s">
        <v>842</v>
      </c>
      <c r="M47" s="334" t="s">
        <v>1302</v>
      </c>
      <c r="N47" s="334" t="s">
        <v>1349</v>
      </c>
      <c r="O47" s="334" t="s">
        <v>1414</v>
      </c>
      <c r="U47" s="334" t="s">
        <v>1129</v>
      </c>
      <c r="X47" s="334" t="s">
        <v>1000</v>
      </c>
      <c r="AA47" s="334"/>
      <c r="AB47" s="334" t="s">
        <v>1769</v>
      </c>
      <c r="AC47" s="334" t="s">
        <v>214</v>
      </c>
      <c r="AM47" s="334"/>
      <c r="AO47" s="334" t="s">
        <v>2029</v>
      </c>
      <c r="AR47" s="334" t="s">
        <v>679</v>
      </c>
    </row>
    <row r="48" spans="1:48">
      <c r="A48" s="333" t="s">
        <v>2116</v>
      </c>
      <c r="B48" s="334" t="s">
        <v>444</v>
      </c>
      <c r="H48" s="334" t="s">
        <v>1029</v>
      </c>
      <c r="L48" s="334" t="s">
        <v>1241</v>
      </c>
      <c r="M48" s="334" t="s">
        <v>1305</v>
      </c>
      <c r="N48" s="334" t="s">
        <v>301</v>
      </c>
      <c r="O48" s="334" t="s">
        <v>1131</v>
      </c>
      <c r="U48" s="334" t="s">
        <v>563</v>
      </c>
      <c r="X48" s="334" t="s">
        <v>1651</v>
      </c>
      <c r="AA48" s="334"/>
      <c r="AB48" s="334" t="s">
        <v>131</v>
      </c>
      <c r="AC48" s="334" t="s">
        <v>1188</v>
      </c>
      <c r="AM48" s="334"/>
      <c r="AO48" s="334" t="s">
        <v>2030</v>
      </c>
      <c r="AR48" s="334" t="s">
        <v>1409</v>
      </c>
    </row>
    <row r="49" spans="1:44">
      <c r="A49" s="333" t="s">
        <v>2143</v>
      </c>
      <c r="B49" s="334" t="s">
        <v>452</v>
      </c>
      <c r="H49" s="334" t="s">
        <v>1033</v>
      </c>
      <c r="L49" s="334" t="s">
        <v>420</v>
      </c>
      <c r="M49" s="334" t="s">
        <v>590</v>
      </c>
      <c r="N49" s="334" t="s">
        <v>1352</v>
      </c>
      <c r="O49" s="334" t="s">
        <v>1416</v>
      </c>
      <c r="U49" s="334" t="s">
        <v>1518</v>
      </c>
      <c r="X49" s="334" t="s">
        <v>1652</v>
      </c>
      <c r="AA49" s="334"/>
      <c r="AB49" s="334" t="s">
        <v>1743</v>
      </c>
      <c r="AC49" s="334" t="s">
        <v>1655</v>
      </c>
      <c r="AM49" s="334"/>
      <c r="AO49" s="334" t="s">
        <v>1556</v>
      </c>
      <c r="AR49" s="334" t="s">
        <v>1689</v>
      </c>
    </row>
    <row r="50" spans="1:44">
      <c r="B50" s="334" t="s">
        <v>454</v>
      </c>
      <c r="H50" s="334" t="s">
        <v>825</v>
      </c>
      <c r="L50" s="334" t="s">
        <v>1244</v>
      </c>
      <c r="M50" s="334" t="s">
        <v>1308</v>
      </c>
      <c r="N50" s="334" t="s">
        <v>1353</v>
      </c>
      <c r="O50" s="334" t="s">
        <v>88</v>
      </c>
      <c r="U50" s="334" t="s">
        <v>1520</v>
      </c>
      <c r="X50" s="334" t="s">
        <v>1653</v>
      </c>
      <c r="AA50" s="334"/>
      <c r="AB50" s="334" t="s">
        <v>742</v>
      </c>
      <c r="AC50" s="334" t="s">
        <v>1807</v>
      </c>
      <c r="AM50" s="334"/>
      <c r="AO50" s="334" t="s">
        <v>436</v>
      </c>
      <c r="AR50" s="334" t="s">
        <v>1018</v>
      </c>
    </row>
    <row r="51" spans="1:44">
      <c r="B51" s="334" t="s">
        <v>456</v>
      </c>
      <c r="H51" s="334" t="s">
        <v>1034</v>
      </c>
      <c r="L51" s="334" t="s">
        <v>1245</v>
      </c>
      <c r="M51" s="334" t="s">
        <v>1309</v>
      </c>
      <c r="N51" s="334" t="s">
        <v>732</v>
      </c>
      <c r="O51" s="334" t="s">
        <v>1417</v>
      </c>
      <c r="U51" s="334" t="s">
        <v>408</v>
      </c>
      <c r="X51" s="334" t="s">
        <v>949</v>
      </c>
      <c r="AA51" s="334"/>
      <c r="AB51" s="334" t="s">
        <v>342</v>
      </c>
      <c r="AC51" s="334" t="s">
        <v>756</v>
      </c>
      <c r="AM51" s="334"/>
      <c r="AO51" s="334" t="s">
        <v>2031</v>
      </c>
      <c r="AR51" s="334" t="s">
        <v>2092</v>
      </c>
    </row>
    <row r="52" spans="1:44">
      <c r="B52" s="334" t="s">
        <v>457</v>
      </c>
      <c r="H52" s="334" t="s">
        <v>933</v>
      </c>
      <c r="L52" s="334" t="s">
        <v>512</v>
      </c>
      <c r="M52" s="334" t="s">
        <v>1310</v>
      </c>
      <c r="N52" s="334" t="s">
        <v>1114</v>
      </c>
      <c r="O52" s="334" t="s">
        <v>1418</v>
      </c>
      <c r="U52" s="334" t="s">
        <v>1400</v>
      </c>
      <c r="X52" s="334" t="s">
        <v>1656</v>
      </c>
      <c r="AA52" s="334"/>
      <c r="AB52" s="334" t="s">
        <v>1770</v>
      </c>
      <c r="AM52" s="334"/>
      <c r="AO52" s="334" t="s">
        <v>1901</v>
      </c>
    </row>
    <row r="53" spans="1:44">
      <c r="B53" s="334" t="s">
        <v>460</v>
      </c>
      <c r="H53" s="334" t="s">
        <v>861</v>
      </c>
      <c r="L53" s="334" t="s">
        <v>435</v>
      </c>
      <c r="M53" s="334" t="s">
        <v>1156</v>
      </c>
      <c r="N53" s="334" t="s">
        <v>1356</v>
      </c>
      <c r="O53" s="334" t="s">
        <v>1119</v>
      </c>
      <c r="U53" s="334" t="s">
        <v>1293</v>
      </c>
      <c r="X53" s="334" t="s">
        <v>1237</v>
      </c>
      <c r="AA53" s="334"/>
      <c r="AB53" s="334" t="s">
        <v>1049</v>
      </c>
      <c r="AM53" s="334"/>
      <c r="AO53" s="334" t="s">
        <v>2032</v>
      </c>
    </row>
    <row r="54" spans="1:44">
      <c r="B54" s="334" t="s">
        <v>462</v>
      </c>
      <c r="H54" s="334" t="s">
        <v>339</v>
      </c>
      <c r="L54" s="334" t="s">
        <v>385</v>
      </c>
      <c r="M54" s="334" t="s">
        <v>1311</v>
      </c>
      <c r="N54" s="334" t="s">
        <v>1357</v>
      </c>
      <c r="O54" s="334" t="s">
        <v>1419</v>
      </c>
      <c r="U54" s="334" t="s">
        <v>1413</v>
      </c>
      <c r="X54" s="334" t="s">
        <v>1060</v>
      </c>
      <c r="AA54" s="334"/>
      <c r="AB54" s="334" t="s">
        <v>1771</v>
      </c>
      <c r="AM54" s="334"/>
      <c r="AO54" s="334" t="s">
        <v>1159</v>
      </c>
    </row>
    <row r="55" spans="1:44">
      <c r="B55" s="334" t="s">
        <v>465</v>
      </c>
      <c r="H55" s="334" t="s">
        <v>1037</v>
      </c>
      <c r="L55" s="334" t="s">
        <v>1247</v>
      </c>
      <c r="M55" s="334" t="s">
        <v>1312</v>
      </c>
      <c r="N55" s="334" t="s">
        <v>1263</v>
      </c>
      <c r="O55" s="334" t="s">
        <v>1420</v>
      </c>
      <c r="U55" s="334" t="s">
        <v>1521</v>
      </c>
      <c r="X55" s="334" t="s">
        <v>1658</v>
      </c>
      <c r="AA55" s="334"/>
      <c r="AB55" s="334" t="s">
        <v>1772</v>
      </c>
      <c r="AM55" s="334"/>
      <c r="AO55" s="334" t="s">
        <v>1384</v>
      </c>
    </row>
    <row r="56" spans="1:44">
      <c r="B56" s="334" t="s">
        <v>351</v>
      </c>
      <c r="H56" s="334" t="s">
        <v>1038</v>
      </c>
      <c r="L56" s="334" t="s">
        <v>953</v>
      </c>
      <c r="M56" s="334" t="s">
        <v>246</v>
      </c>
      <c r="N56" s="334" t="s">
        <v>1359</v>
      </c>
      <c r="O56" s="334" t="s">
        <v>380</v>
      </c>
      <c r="U56" s="334" t="s">
        <v>957</v>
      </c>
      <c r="X56" s="334" t="s">
        <v>1477</v>
      </c>
      <c r="AA56" s="334"/>
      <c r="AB56" s="334" t="s">
        <v>419</v>
      </c>
      <c r="AM56" s="334"/>
      <c r="AO56" s="334" t="s">
        <v>889</v>
      </c>
    </row>
    <row r="57" spans="1:44">
      <c r="B57" s="334" t="s">
        <v>471</v>
      </c>
      <c r="H57" s="334" t="s">
        <v>1039</v>
      </c>
      <c r="L57" s="334" t="s">
        <v>1248</v>
      </c>
      <c r="M57" s="334" t="s">
        <v>1313</v>
      </c>
      <c r="N57" s="334" t="s">
        <v>327</v>
      </c>
      <c r="O57" s="334" t="s">
        <v>1422</v>
      </c>
      <c r="U57" s="334" t="s">
        <v>421</v>
      </c>
      <c r="X57" s="334" t="s">
        <v>146</v>
      </c>
      <c r="AA57" s="334"/>
      <c r="AB57" s="334" t="s">
        <v>1773</v>
      </c>
      <c r="AM57" s="334"/>
      <c r="AO57" s="334" t="s">
        <v>1922</v>
      </c>
    </row>
    <row r="58" spans="1:44">
      <c r="B58" s="334" t="s">
        <v>256</v>
      </c>
      <c r="H58" s="334" t="s">
        <v>1041</v>
      </c>
      <c r="L58" s="334" t="s">
        <v>450</v>
      </c>
      <c r="M58" s="334" t="s">
        <v>860</v>
      </c>
      <c r="N58" s="334" t="s">
        <v>1257</v>
      </c>
      <c r="O58" s="334" t="s">
        <v>1423</v>
      </c>
      <c r="U58" s="334" t="s">
        <v>613</v>
      </c>
      <c r="X58" s="334" t="s">
        <v>1660</v>
      </c>
      <c r="AA58" s="334"/>
      <c r="AB58" s="334" t="s">
        <v>1596</v>
      </c>
      <c r="AM58" s="334"/>
      <c r="AO58" s="334" t="s">
        <v>1392</v>
      </c>
    </row>
    <row r="59" spans="1:44">
      <c r="B59" s="334" t="s">
        <v>474</v>
      </c>
      <c r="H59" s="334" t="s">
        <v>1044</v>
      </c>
      <c r="L59" s="334" t="s">
        <v>536</v>
      </c>
      <c r="M59" s="334" t="s">
        <v>637</v>
      </c>
      <c r="N59" s="334" t="s">
        <v>268</v>
      </c>
      <c r="O59" s="334" t="s">
        <v>1427</v>
      </c>
      <c r="U59" s="334" t="s">
        <v>455</v>
      </c>
      <c r="X59" s="334" t="s">
        <v>1661</v>
      </c>
      <c r="AA59" s="334"/>
      <c r="AB59" s="334" t="s">
        <v>1228</v>
      </c>
      <c r="AM59" s="334"/>
      <c r="AO59" s="334" t="s">
        <v>1383</v>
      </c>
    </row>
    <row r="60" spans="1:44">
      <c r="B60" s="334" t="s">
        <v>475</v>
      </c>
      <c r="H60" s="334" t="s">
        <v>1045</v>
      </c>
      <c r="L60" s="334" t="s">
        <v>1250</v>
      </c>
      <c r="M60" s="334" t="s">
        <v>1315</v>
      </c>
      <c r="N60" s="334" t="s">
        <v>1364</v>
      </c>
      <c r="O60" s="334" t="s">
        <v>1110</v>
      </c>
      <c r="U60" s="334" t="s">
        <v>1158</v>
      </c>
      <c r="X60" s="334" t="s">
        <v>1644</v>
      </c>
      <c r="AA60" s="334"/>
      <c r="AB60" s="334" t="s">
        <v>1775</v>
      </c>
      <c r="AM60" s="334"/>
      <c r="AO60" s="334" t="s">
        <v>2033</v>
      </c>
    </row>
    <row r="61" spans="1:44">
      <c r="B61" s="334" t="s">
        <v>478</v>
      </c>
      <c r="H61" s="334" t="s">
        <v>893</v>
      </c>
      <c r="L61" s="334" t="s">
        <v>1251</v>
      </c>
      <c r="M61" s="334" t="s">
        <v>1196</v>
      </c>
      <c r="N61" s="334" t="s">
        <v>1361</v>
      </c>
      <c r="U61" s="334" t="s">
        <v>1523</v>
      </c>
      <c r="X61" s="334" t="s">
        <v>701</v>
      </c>
      <c r="AA61" s="334"/>
      <c r="AB61" s="334" t="s">
        <v>836</v>
      </c>
      <c r="AM61" s="334"/>
      <c r="AO61" s="334" t="s">
        <v>2035</v>
      </c>
    </row>
    <row r="62" spans="1:44">
      <c r="B62" s="334" t="s">
        <v>181</v>
      </c>
      <c r="L62" s="334" t="s">
        <v>685</v>
      </c>
      <c r="N62" s="334" t="s">
        <v>1365</v>
      </c>
      <c r="U62" s="334" t="s">
        <v>1219</v>
      </c>
      <c r="X62" s="334" t="s">
        <v>781</v>
      </c>
      <c r="AA62" s="334"/>
      <c r="AB62" s="334" t="s">
        <v>1135</v>
      </c>
      <c r="AM62" s="334"/>
      <c r="AO62" s="334" t="s">
        <v>258</v>
      </c>
    </row>
    <row r="63" spans="1:44">
      <c r="B63" s="334" t="s">
        <v>481</v>
      </c>
      <c r="L63" s="334" t="s">
        <v>1254</v>
      </c>
      <c r="N63" s="334" t="s">
        <v>1366</v>
      </c>
      <c r="U63" s="334" t="s">
        <v>1524</v>
      </c>
      <c r="X63" s="334" t="s">
        <v>1662</v>
      </c>
      <c r="AA63" s="334"/>
      <c r="AB63" s="334" t="s">
        <v>815</v>
      </c>
      <c r="AM63" s="334"/>
      <c r="AO63" s="334" t="s">
        <v>2036</v>
      </c>
    </row>
    <row r="64" spans="1:44">
      <c r="B64" s="334" t="s">
        <v>484</v>
      </c>
      <c r="L64" s="334" t="s">
        <v>1210</v>
      </c>
      <c r="N64" s="334" t="s">
        <v>1009</v>
      </c>
      <c r="U64" s="334" t="s">
        <v>841</v>
      </c>
      <c r="X64" s="334" t="s">
        <v>492</v>
      </c>
      <c r="AA64" s="334"/>
      <c r="AB64" s="334" t="s">
        <v>1776</v>
      </c>
      <c r="AM64" s="334"/>
      <c r="AO64" s="334" t="s">
        <v>934</v>
      </c>
    </row>
    <row r="65" spans="2:41">
      <c r="B65" s="334" t="s">
        <v>488</v>
      </c>
      <c r="L65" s="334" t="s">
        <v>1255</v>
      </c>
      <c r="U65" s="334" t="s">
        <v>1246</v>
      </c>
      <c r="X65" s="334" t="s">
        <v>1502</v>
      </c>
      <c r="AA65" s="334"/>
      <c r="AB65" s="334" t="s">
        <v>1777</v>
      </c>
      <c r="AM65" s="334"/>
      <c r="AO65" s="334" t="s">
        <v>2037</v>
      </c>
    </row>
    <row r="66" spans="2:41">
      <c r="B66" s="334" t="s">
        <v>447</v>
      </c>
      <c r="L66" s="334" t="s">
        <v>1202</v>
      </c>
      <c r="U66" s="334" t="s">
        <v>573</v>
      </c>
      <c r="X66" s="334" t="s">
        <v>1473</v>
      </c>
      <c r="AB66" s="334" t="s">
        <v>1780</v>
      </c>
      <c r="AM66" s="334"/>
      <c r="AO66" s="334" t="s">
        <v>895</v>
      </c>
    </row>
    <row r="67" spans="2:41">
      <c r="B67" s="334" t="s">
        <v>490</v>
      </c>
      <c r="L67" s="334" t="s">
        <v>821</v>
      </c>
      <c r="U67" s="334" t="s">
        <v>1525</v>
      </c>
      <c r="X67" s="334" t="s">
        <v>1663</v>
      </c>
      <c r="AB67" s="334" t="s">
        <v>1546</v>
      </c>
      <c r="AM67" s="334"/>
      <c r="AO67" s="334" t="s">
        <v>2038</v>
      </c>
    </row>
    <row r="68" spans="2:41">
      <c r="B68" s="334" t="s">
        <v>497</v>
      </c>
      <c r="L68" s="334" t="s">
        <v>56</v>
      </c>
      <c r="U68" s="334" t="s">
        <v>1526</v>
      </c>
      <c r="X68" s="334" t="s">
        <v>1664</v>
      </c>
      <c r="AB68" s="334" t="s">
        <v>459</v>
      </c>
      <c r="AM68" s="334"/>
      <c r="AO68" s="334" t="s">
        <v>2039</v>
      </c>
    </row>
    <row r="69" spans="2:41">
      <c r="B69" s="334" t="s">
        <v>500</v>
      </c>
      <c r="L69" s="334" t="s">
        <v>1043</v>
      </c>
      <c r="U69" s="334" t="s">
        <v>1527</v>
      </c>
      <c r="X69" s="334" t="s">
        <v>1665</v>
      </c>
      <c r="AB69" s="334" t="s">
        <v>1784</v>
      </c>
      <c r="AM69" s="334"/>
      <c r="AO69" s="334" t="s">
        <v>1104</v>
      </c>
    </row>
    <row r="70" spans="2:41">
      <c r="B70" s="334" t="s">
        <v>501</v>
      </c>
      <c r="L70" s="334" t="s">
        <v>1256</v>
      </c>
      <c r="U70" s="334" t="s">
        <v>1528</v>
      </c>
      <c r="X70" s="334" t="s">
        <v>1092</v>
      </c>
      <c r="AB70" s="334" t="s">
        <v>206</v>
      </c>
      <c r="AM70" s="334"/>
      <c r="AO70" s="334" t="s">
        <v>1004</v>
      </c>
    </row>
    <row r="71" spans="2:41">
      <c r="B71" s="334" t="s">
        <v>503</v>
      </c>
      <c r="L71" s="334" t="s">
        <v>1260</v>
      </c>
      <c r="U71" s="334" t="s">
        <v>708</v>
      </c>
      <c r="X71" s="334" t="s">
        <v>1666</v>
      </c>
      <c r="AB71" s="334" t="s">
        <v>873</v>
      </c>
      <c r="AM71" s="334"/>
      <c r="AO71" s="334" t="s">
        <v>2042</v>
      </c>
    </row>
    <row r="72" spans="2:41">
      <c r="B72" s="334" t="s">
        <v>506</v>
      </c>
      <c r="L72" s="334" t="s">
        <v>373</v>
      </c>
      <c r="U72" s="334" t="s">
        <v>1182</v>
      </c>
      <c r="AB72" s="334" t="s">
        <v>214</v>
      </c>
      <c r="AM72" s="334"/>
      <c r="AO72" s="334" t="s">
        <v>759</v>
      </c>
    </row>
    <row r="73" spans="2:41">
      <c r="B73" s="334" t="s">
        <v>212</v>
      </c>
      <c r="L73" s="334" t="s">
        <v>1151</v>
      </c>
      <c r="U73" s="334" t="s">
        <v>1529</v>
      </c>
      <c r="AB73" s="334" t="s">
        <v>535</v>
      </c>
      <c r="AM73" s="334"/>
      <c r="AO73" s="334" t="s">
        <v>2043</v>
      </c>
    </row>
    <row r="74" spans="2:41">
      <c r="B74" s="334" t="s">
        <v>507</v>
      </c>
      <c r="L74" s="334" t="s">
        <v>1162</v>
      </c>
      <c r="U74" s="334" t="s">
        <v>1532</v>
      </c>
      <c r="AB74" s="334" t="s">
        <v>1785</v>
      </c>
      <c r="AM74" s="334"/>
      <c r="AO74" s="334" t="s">
        <v>2046</v>
      </c>
    </row>
    <row r="75" spans="2:41">
      <c r="B75" s="334" t="s">
        <v>513</v>
      </c>
      <c r="U75" s="334" t="s">
        <v>1535</v>
      </c>
      <c r="AM75" s="334"/>
    </row>
    <row r="76" spans="2:41">
      <c r="B76" s="334" t="s">
        <v>451</v>
      </c>
      <c r="U76" s="334" t="s">
        <v>1084</v>
      </c>
      <c r="AM76" s="334"/>
    </row>
    <row r="77" spans="2:41">
      <c r="B77" s="334" t="s">
        <v>2063</v>
      </c>
      <c r="U77" s="334" t="s">
        <v>1536</v>
      </c>
      <c r="AM77" s="334"/>
    </row>
    <row r="78" spans="2:41">
      <c r="B78" s="334" t="s">
        <v>517</v>
      </c>
      <c r="U78" s="334" t="s">
        <v>1118</v>
      </c>
      <c r="AM78" s="334"/>
    </row>
    <row r="79" spans="2:41">
      <c r="B79" s="334" t="s">
        <v>151</v>
      </c>
      <c r="U79" s="334" t="s">
        <v>1537</v>
      </c>
      <c r="AM79" s="334"/>
    </row>
    <row r="80" spans="2:41">
      <c r="B80" s="334" t="s">
        <v>518</v>
      </c>
      <c r="AM80" s="334"/>
    </row>
    <row r="81" spans="2:39">
      <c r="B81" s="334" t="s">
        <v>521</v>
      </c>
      <c r="AM81" s="334"/>
    </row>
    <row r="82" spans="2:39">
      <c r="B82" s="334" t="s">
        <v>523</v>
      </c>
      <c r="AM82" s="334"/>
    </row>
    <row r="83" spans="2:39">
      <c r="B83" s="334" t="s">
        <v>122</v>
      </c>
      <c r="AM83" s="334"/>
    </row>
    <row r="84" spans="2:39">
      <c r="B84" s="334" t="s">
        <v>524</v>
      </c>
      <c r="AM84" s="334"/>
    </row>
    <row r="85" spans="2:39">
      <c r="B85" s="334" t="s">
        <v>528</v>
      </c>
      <c r="AM85" s="334"/>
    </row>
    <row r="86" spans="2:39">
      <c r="B86" s="334" t="s">
        <v>357</v>
      </c>
      <c r="AM86" s="334"/>
    </row>
    <row r="87" spans="2:39">
      <c r="B87" s="334" t="s">
        <v>532</v>
      </c>
      <c r="AM87" s="334"/>
    </row>
    <row r="88" spans="2:39">
      <c r="B88" s="334" t="s">
        <v>537</v>
      </c>
      <c r="AM88" s="334"/>
    </row>
    <row r="89" spans="2:39">
      <c r="B89" s="334" t="s">
        <v>539</v>
      </c>
      <c r="AM89" s="334"/>
    </row>
    <row r="90" spans="2:39">
      <c r="B90" s="334" t="s">
        <v>543</v>
      </c>
      <c r="AM90" s="334"/>
    </row>
    <row r="91" spans="2:39">
      <c r="B91" s="334" t="s">
        <v>324</v>
      </c>
      <c r="AM91" s="334"/>
    </row>
    <row r="92" spans="2:39">
      <c r="B92" s="334" t="s">
        <v>97</v>
      </c>
      <c r="AM92" s="334"/>
    </row>
    <row r="93" spans="2:39">
      <c r="B93" s="334" t="s">
        <v>547</v>
      </c>
      <c r="AM93" s="334"/>
    </row>
    <row r="94" spans="2:39">
      <c r="B94" s="334" t="s">
        <v>552</v>
      </c>
      <c r="AM94" s="334"/>
    </row>
    <row r="95" spans="2:39">
      <c r="B95" s="334" t="s">
        <v>553</v>
      </c>
      <c r="AM95" s="334"/>
    </row>
    <row r="96" spans="2:39">
      <c r="B96" s="334" t="s">
        <v>556</v>
      </c>
      <c r="AM96" s="334"/>
    </row>
    <row r="97" spans="2:39">
      <c r="B97" s="334" t="s">
        <v>559</v>
      </c>
      <c r="AM97" s="334"/>
    </row>
    <row r="98" spans="2:39">
      <c r="B98" s="334" t="s">
        <v>562</v>
      </c>
      <c r="AM98" s="334"/>
    </row>
    <row r="99" spans="2:39">
      <c r="B99" s="334" t="s">
        <v>569</v>
      </c>
      <c r="AM99" s="334"/>
    </row>
    <row r="100" spans="2:39">
      <c r="B100" s="334" t="s">
        <v>570</v>
      </c>
      <c r="AM100" s="334"/>
    </row>
    <row r="101" spans="2:39">
      <c r="B101" s="334" t="s">
        <v>399</v>
      </c>
      <c r="AM101" s="334"/>
    </row>
    <row r="102" spans="2:39">
      <c r="B102" s="334" t="s">
        <v>574</v>
      </c>
      <c r="AM102" s="334"/>
    </row>
    <row r="103" spans="2:39">
      <c r="B103" s="334" t="s">
        <v>183</v>
      </c>
      <c r="AM103" s="334"/>
    </row>
    <row r="104" spans="2:39">
      <c r="B104" s="334" t="s">
        <v>210</v>
      </c>
      <c r="AM104" s="334"/>
    </row>
    <row r="105" spans="2:39">
      <c r="B105" s="334" t="s">
        <v>576</v>
      </c>
      <c r="AM105" s="334"/>
    </row>
    <row r="106" spans="2:39">
      <c r="B106" s="334" t="s">
        <v>579</v>
      </c>
      <c r="AM106" s="334"/>
    </row>
    <row r="107" spans="2:39">
      <c r="B107" s="334" t="s">
        <v>117</v>
      </c>
      <c r="AM107" s="334"/>
    </row>
    <row r="108" spans="2:39">
      <c r="B108" s="334" t="s">
        <v>583</v>
      </c>
      <c r="AM108" s="334"/>
    </row>
    <row r="109" spans="2:39">
      <c r="B109" s="334" t="s">
        <v>584</v>
      </c>
      <c r="AM109" s="334"/>
    </row>
    <row r="110" spans="2:39">
      <c r="B110" s="334" t="s">
        <v>586</v>
      </c>
      <c r="AM110" s="334"/>
    </row>
    <row r="111" spans="2:39">
      <c r="B111" s="334" t="s">
        <v>179</v>
      </c>
      <c r="AM111" s="334"/>
    </row>
    <row r="112" spans="2:39">
      <c r="B112" s="334" t="s">
        <v>587</v>
      </c>
      <c r="AM112" s="334"/>
    </row>
    <row r="113" spans="2:39">
      <c r="B113" s="334" t="s">
        <v>592</v>
      </c>
      <c r="AM113" s="334"/>
    </row>
    <row r="114" spans="2:39">
      <c r="B114" s="334" t="s">
        <v>595</v>
      </c>
      <c r="AM114" s="334"/>
    </row>
    <row r="115" spans="2:39">
      <c r="B115" s="334" t="s">
        <v>519</v>
      </c>
      <c r="AM115" s="334"/>
    </row>
    <row r="116" spans="2:39">
      <c r="B116" s="334" t="s">
        <v>600</v>
      </c>
      <c r="AM116" s="334"/>
    </row>
    <row r="117" spans="2:39">
      <c r="B117" s="334" t="s">
        <v>602</v>
      </c>
      <c r="AM117" s="334"/>
    </row>
    <row r="118" spans="2:39">
      <c r="B118" s="334" t="s">
        <v>603</v>
      </c>
      <c r="AM118" s="334"/>
    </row>
    <row r="119" spans="2:39">
      <c r="B119" s="334" t="s">
        <v>605</v>
      </c>
      <c r="AM119" s="334"/>
    </row>
    <row r="120" spans="2:39">
      <c r="B120" s="334" t="s">
        <v>312</v>
      </c>
      <c r="AM120" s="334"/>
    </row>
    <row r="121" spans="2:39">
      <c r="B121" s="334" t="s">
        <v>606</v>
      </c>
      <c r="AM121" s="334"/>
    </row>
    <row r="122" spans="2:39">
      <c r="B122" s="334" t="s">
        <v>541</v>
      </c>
      <c r="AM122" s="334"/>
    </row>
    <row r="123" spans="2:39">
      <c r="B123" s="334" t="s">
        <v>575</v>
      </c>
      <c r="AM123" s="334"/>
    </row>
    <row r="124" spans="2:39">
      <c r="B124" s="334" t="s">
        <v>607</v>
      </c>
      <c r="AM124" s="334"/>
    </row>
    <row r="125" spans="2:39">
      <c r="B125" s="334" t="s">
        <v>597</v>
      </c>
      <c r="AM125" s="334"/>
    </row>
    <row r="126" spans="2:39">
      <c r="B126" s="334" t="s">
        <v>610</v>
      </c>
      <c r="AM126" s="334"/>
    </row>
    <row r="127" spans="2:39">
      <c r="B127" s="334" t="s">
        <v>615</v>
      </c>
      <c r="AM127" s="334"/>
    </row>
    <row r="128" spans="2:39">
      <c r="B128" s="334" t="s">
        <v>618</v>
      </c>
      <c r="AM128" s="334"/>
    </row>
    <row r="129" spans="2:39">
      <c r="B129" s="334" t="s">
        <v>620</v>
      </c>
      <c r="AM129" s="334"/>
    </row>
    <row r="130" spans="2:39">
      <c r="B130" s="334" t="s">
        <v>354</v>
      </c>
      <c r="AM130" s="334"/>
    </row>
    <row r="131" spans="2:39">
      <c r="B131" s="334" t="s">
        <v>304</v>
      </c>
      <c r="AM131" s="334"/>
    </row>
    <row r="132" spans="2:39">
      <c r="B132" s="334" t="s">
        <v>237</v>
      </c>
      <c r="AM132" s="334"/>
    </row>
    <row r="133" spans="2:39">
      <c r="B133" s="334" t="s">
        <v>616</v>
      </c>
      <c r="AM133" s="334"/>
    </row>
    <row r="134" spans="2:39">
      <c r="B134" s="334" t="s">
        <v>625</v>
      </c>
      <c r="AM134" s="334"/>
    </row>
    <row r="135" spans="2:39">
      <c r="B135" s="334" t="s">
        <v>627</v>
      </c>
      <c r="AM135" s="334"/>
    </row>
    <row r="136" spans="2:39">
      <c r="B136" s="334" t="s">
        <v>630</v>
      </c>
      <c r="AM136" s="334"/>
    </row>
    <row r="137" spans="2:39">
      <c r="B137" s="334" t="s">
        <v>104</v>
      </c>
      <c r="AM137" s="334"/>
    </row>
    <row r="138" spans="2:39">
      <c r="B138" s="334" t="s">
        <v>631</v>
      </c>
      <c r="AM138" s="334"/>
    </row>
    <row r="139" spans="2:39">
      <c r="B139" s="334" t="s">
        <v>38</v>
      </c>
      <c r="AM139" s="334"/>
    </row>
    <row r="140" spans="2:39">
      <c r="B140" s="334" t="s">
        <v>322</v>
      </c>
      <c r="AM140" s="334"/>
    </row>
    <row r="141" spans="2:39">
      <c r="B141" s="334" t="s">
        <v>634</v>
      </c>
      <c r="AM141" s="334"/>
    </row>
    <row r="142" spans="2:39">
      <c r="B142" s="334" t="s">
        <v>635</v>
      </c>
      <c r="AM142" s="334"/>
    </row>
    <row r="143" spans="2:39">
      <c r="B143" s="334" t="s">
        <v>639</v>
      </c>
      <c r="AM143" s="334"/>
    </row>
    <row r="144" spans="2:39">
      <c r="B144" s="334" t="s">
        <v>643</v>
      </c>
      <c r="AM144" s="334"/>
    </row>
    <row r="145" spans="2:39">
      <c r="B145" s="334" t="s">
        <v>646</v>
      </c>
      <c r="AM145" s="334"/>
    </row>
    <row r="146" spans="2:39">
      <c r="B146" s="334" t="s">
        <v>415</v>
      </c>
      <c r="AM146" s="334"/>
    </row>
    <row r="147" spans="2:39">
      <c r="B147" s="334" t="s">
        <v>375</v>
      </c>
      <c r="AM147" s="334"/>
    </row>
    <row r="148" spans="2:39">
      <c r="B148" s="334" t="s">
        <v>633</v>
      </c>
      <c r="AM148" s="334"/>
    </row>
    <row r="149" spans="2:39">
      <c r="B149" s="334" t="s">
        <v>650</v>
      </c>
      <c r="AM149" s="334"/>
    </row>
    <row r="150" spans="2:39">
      <c r="B150" s="334" t="s">
        <v>654</v>
      </c>
      <c r="AM150" s="334"/>
    </row>
    <row r="151" spans="2:39">
      <c r="B151" s="334" t="s">
        <v>445</v>
      </c>
      <c r="AM151" s="334"/>
    </row>
    <row r="152" spans="2:39">
      <c r="B152" s="334" t="s">
        <v>658</v>
      </c>
      <c r="AM152" s="334"/>
    </row>
    <row r="153" spans="2:39">
      <c r="B153" s="334" t="s">
        <v>216</v>
      </c>
      <c r="AM153" s="334"/>
    </row>
    <row r="154" spans="2:39">
      <c r="B154" s="334" t="s">
        <v>662</v>
      </c>
      <c r="AM154" s="334"/>
    </row>
    <row r="155" spans="2:39">
      <c r="B155" s="334" t="s">
        <v>663</v>
      </c>
      <c r="AM155" s="334"/>
    </row>
    <row r="156" spans="2:39">
      <c r="B156" s="334" t="s">
        <v>668</v>
      </c>
      <c r="AM156" s="334"/>
    </row>
    <row r="157" spans="2:39">
      <c r="B157" s="334" t="s">
        <v>672</v>
      </c>
      <c r="AM157" s="334"/>
    </row>
    <row r="158" spans="2:39">
      <c r="B158" s="334" t="s">
        <v>676</v>
      </c>
      <c r="AM158" s="334"/>
    </row>
    <row r="159" spans="2:39">
      <c r="B159" s="334" t="s">
        <v>572</v>
      </c>
      <c r="AM159" s="334"/>
    </row>
    <row r="160" spans="2:39">
      <c r="B160" s="334" t="s">
        <v>680</v>
      </c>
      <c r="AM160" s="334"/>
    </row>
    <row r="161" spans="2:39">
      <c r="B161" s="334" t="s">
        <v>683</v>
      </c>
      <c r="AM161" s="334"/>
    </row>
    <row r="162" spans="2:39">
      <c r="B162" s="334" t="s">
        <v>688</v>
      </c>
      <c r="AM162" s="334"/>
    </row>
    <row r="163" spans="2:39">
      <c r="B163" s="334" t="s">
        <v>486</v>
      </c>
      <c r="AM163" s="334"/>
    </row>
    <row r="164" spans="2:39">
      <c r="B164" s="334" t="s">
        <v>690</v>
      </c>
      <c r="AM164" s="334"/>
    </row>
    <row r="165" spans="2:39">
      <c r="B165" s="334" t="s">
        <v>682</v>
      </c>
      <c r="AM165" s="334"/>
    </row>
    <row r="166" spans="2:39">
      <c r="B166" s="334" t="s">
        <v>691</v>
      </c>
      <c r="AM166" s="334"/>
    </row>
    <row r="167" spans="2:39">
      <c r="B167" s="334" t="s">
        <v>695</v>
      </c>
      <c r="AM167" s="334"/>
    </row>
    <row r="168" spans="2:39">
      <c r="B168" s="334" t="s">
        <v>698</v>
      </c>
      <c r="AM168" s="334"/>
    </row>
    <row r="169" spans="2:39">
      <c r="B169" s="334" t="s">
        <v>699</v>
      </c>
      <c r="AM169" s="334"/>
    </row>
    <row r="170" spans="2:39">
      <c r="B170" s="334" t="s">
        <v>703</v>
      </c>
      <c r="AM170" s="334"/>
    </row>
    <row r="171" spans="2:39">
      <c r="B171" s="334" t="s">
        <v>359</v>
      </c>
      <c r="AM171" s="334"/>
    </row>
    <row r="172" spans="2:39">
      <c r="B172" s="334" t="s">
        <v>705</v>
      </c>
      <c r="AM172" s="334"/>
    </row>
    <row r="173" spans="2:39">
      <c r="B173" s="334" t="s">
        <v>706</v>
      </c>
      <c r="AM173" s="334"/>
    </row>
    <row r="174" spans="2:39">
      <c r="B174" s="334" t="s">
        <v>573</v>
      </c>
      <c r="AM174" s="334"/>
    </row>
    <row r="175" spans="2:39">
      <c r="B175" s="334" t="s">
        <v>254</v>
      </c>
      <c r="AM175" s="334"/>
    </row>
    <row r="176" spans="2:39">
      <c r="B176" s="334" t="s">
        <v>24</v>
      </c>
      <c r="AM176" s="334"/>
    </row>
    <row r="177" spans="2:39">
      <c r="B177" s="334" t="s">
        <v>707</v>
      </c>
      <c r="AM177" s="334"/>
    </row>
    <row r="178" spans="2:39">
      <c r="B178" s="334" t="s">
        <v>82</v>
      </c>
      <c r="AM178" s="334"/>
    </row>
    <row r="179" spans="2:39">
      <c r="B179" s="334" t="s">
        <v>235</v>
      </c>
      <c r="AM179" s="334"/>
    </row>
    <row r="180" spans="2:39">
      <c r="B180" s="334" t="s">
        <v>711</v>
      </c>
      <c r="AM180" s="334"/>
    </row>
    <row r="181" spans="2:39">
      <c r="B181" s="334" t="s">
        <v>712</v>
      </c>
      <c r="AM181" s="334"/>
    </row>
    <row r="182" spans="2:39">
      <c r="B182" s="334" t="s">
        <v>716</v>
      </c>
      <c r="AM182" s="334"/>
    </row>
    <row r="183" spans="2:39">
      <c r="B183" s="334" t="s">
        <v>719</v>
      </c>
      <c r="AM183" s="334"/>
    </row>
    <row r="184" spans="2:39">
      <c r="B184" s="334" t="s">
        <v>132</v>
      </c>
      <c r="AM184" s="334"/>
    </row>
    <row r="185" spans="2:39">
      <c r="B185" s="334" t="s">
        <v>721</v>
      </c>
      <c r="AM185" s="334"/>
    </row>
    <row r="186" spans="2:39">
      <c r="B186" s="334" t="s">
        <v>36</v>
      </c>
      <c r="AM186" s="334"/>
    </row>
    <row r="187" spans="2:39">
      <c r="B187" s="334" t="s">
        <v>265</v>
      </c>
      <c r="AM187" s="334"/>
    </row>
    <row r="188" spans="2:39">
      <c r="B188" s="334" t="s">
        <v>611</v>
      </c>
      <c r="AM188" s="334"/>
    </row>
    <row r="189" spans="2:39">
      <c r="B189" s="334" t="s">
        <v>147</v>
      </c>
      <c r="AM189" s="334"/>
    </row>
    <row r="190" spans="2:39">
      <c r="B190" s="334" t="s">
        <v>79</v>
      </c>
      <c r="AM190" s="334"/>
    </row>
    <row r="191" spans="2:39">
      <c r="B191" s="334" t="s">
        <v>722</v>
      </c>
      <c r="AM191" s="334"/>
    </row>
    <row r="192" spans="2:39">
      <c r="B192" s="334" t="s">
        <v>2178</v>
      </c>
      <c r="AM192" s="334"/>
    </row>
    <row r="193" spans="2:39">
      <c r="B193" s="334" t="s">
        <v>726</v>
      </c>
      <c r="AM193" s="334"/>
    </row>
    <row r="194" spans="2:39">
      <c r="B194" s="334" t="s">
        <v>733</v>
      </c>
      <c r="AM194" s="334"/>
    </row>
    <row r="195" spans="2:39">
      <c r="B195" s="334" t="s">
        <v>91</v>
      </c>
      <c r="AM195" s="334"/>
    </row>
    <row r="196" spans="2:39">
      <c r="B196" s="334" t="s">
        <v>738</v>
      </c>
      <c r="AM196" s="334"/>
    </row>
    <row r="197" spans="2:39" hidden="1">
      <c r="AM197" s="334"/>
    </row>
    <row r="198" spans="2:39" hidden="1">
      <c r="AM198" s="334"/>
    </row>
    <row r="199" spans="2:39" hidden="1">
      <c r="AM199" s="334"/>
    </row>
    <row r="200" spans="2:39" hidden="1">
      <c r="AM200" s="334"/>
    </row>
    <row r="201" spans="2:39" hidden="1">
      <c r="AM201" s="334"/>
    </row>
    <row r="202" spans="2:39" hidden="1">
      <c r="AM202" s="334"/>
    </row>
    <row r="203" spans="2:39" hidden="1">
      <c r="AM203" s="334"/>
    </row>
    <row r="204" spans="2:39" hidden="1">
      <c r="AM204" s="334"/>
    </row>
    <row r="205" spans="2:39" hidden="1">
      <c r="AM205" s="334"/>
    </row>
    <row r="206" spans="2:39" hidden="1">
      <c r="AM206" s="334"/>
    </row>
    <row r="207" spans="2:39" hidden="1">
      <c r="AM207" s="334"/>
    </row>
    <row r="208" spans="2:39" hidden="1">
      <c r="AM208" s="334"/>
    </row>
    <row r="209" spans="39:39" hidden="1">
      <c r="AM209" s="334"/>
    </row>
    <row r="210" spans="39:39" hidden="1">
      <c r="AM210" s="334"/>
    </row>
    <row r="211" spans="39:39" hidden="1">
      <c r="AM211" s="334"/>
    </row>
    <row r="212" spans="39:39" hidden="1">
      <c r="AM212" s="334"/>
    </row>
    <row r="213" spans="39:39" hidden="1">
      <c r="AM213" s="334"/>
    </row>
    <row r="214" spans="39:39" hidden="1">
      <c r="AM214" s="334"/>
    </row>
    <row r="215" spans="39:39" hidden="1">
      <c r="AM215" s="334"/>
    </row>
    <row r="216" spans="39:39" hidden="1">
      <c r="AM216" s="334"/>
    </row>
    <row r="217" spans="39:39" hidden="1">
      <c r="AM217" s="334"/>
    </row>
    <row r="218" spans="39:39" hidden="1">
      <c r="AM218" s="334"/>
    </row>
    <row r="219" spans="39:39" hidden="1">
      <c r="AM219" s="334"/>
    </row>
    <row r="220" spans="39:39" hidden="1">
      <c r="AM220" s="334"/>
    </row>
    <row r="221" spans="39:39" hidden="1">
      <c r="AM221" s="334"/>
    </row>
    <row r="222" spans="39:39" hidden="1">
      <c r="AM222" s="334"/>
    </row>
    <row r="223" spans="39:39" hidden="1">
      <c r="AM223" s="334"/>
    </row>
    <row r="224" spans="39:39" hidden="1">
      <c r="AM224" s="334"/>
    </row>
    <row r="225" spans="39:39" hidden="1">
      <c r="AM225" s="334"/>
    </row>
    <row r="226" spans="39:39" hidden="1">
      <c r="AM226" s="334"/>
    </row>
    <row r="227" spans="39:39" hidden="1">
      <c r="AM227" s="334"/>
    </row>
    <row r="228" spans="39:39" hidden="1">
      <c r="AM228" s="334"/>
    </row>
    <row r="229" spans="39:39" hidden="1">
      <c r="AM229" s="334"/>
    </row>
    <row r="230" spans="39:39" hidden="1">
      <c r="AM230" s="334"/>
    </row>
    <row r="231" spans="39:39" hidden="1">
      <c r="AM231" s="334"/>
    </row>
    <row r="232" spans="39:39" hidden="1">
      <c r="AM232" s="334"/>
    </row>
    <row r="233" spans="39:39" hidden="1">
      <c r="AM233" s="334"/>
    </row>
    <row r="234" spans="39:39" hidden="1">
      <c r="AM234" s="334"/>
    </row>
    <row r="235" spans="39:39" hidden="1">
      <c r="AM235" s="334"/>
    </row>
    <row r="236" spans="39:39" hidden="1">
      <c r="AM236" s="334"/>
    </row>
    <row r="237" spans="39:39" hidden="1">
      <c r="AM237" s="334"/>
    </row>
    <row r="238" spans="39:39" hidden="1">
      <c r="AM238" s="334"/>
    </row>
    <row r="239" spans="39:39" hidden="1">
      <c r="AM239" s="334"/>
    </row>
    <row r="240" spans="39:39" hidden="1">
      <c r="AM240" s="334"/>
    </row>
    <row r="241" spans="39:39" hidden="1">
      <c r="AM241" s="334"/>
    </row>
    <row r="242" spans="39:39" hidden="1">
      <c r="AM242" s="334"/>
    </row>
    <row r="243" spans="39:39" hidden="1">
      <c r="AM243" s="334"/>
    </row>
    <row r="244" spans="39:39" hidden="1">
      <c r="AM244" s="334"/>
    </row>
    <row r="245" spans="39:39" hidden="1">
      <c r="AM245" s="334"/>
    </row>
    <row r="246" spans="39:39" hidden="1">
      <c r="AM246" s="334"/>
    </row>
    <row r="247" spans="39:39" hidden="1">
      <c r="AM247" s="334"/>
    </row>
    <row r="248" spans="39:39" hidden="1">
      <c r="AM248" s="334"/>
    </row>
    <row r="249" spans="39:39" hidden="1">
      <c r="AM249" s="334"/>
    </row>
    <row r="250" spans="39:39" hidden="1">
      <c r="AM250" s="334"/>
    </row>
    <row r="251" spans="39:39" hidden="1">
      <c r="AM251" s="334"/>
    </row>
    <row r="252" spans="39:39" hidden="1">
      <c r="AM252" s="334"/>
    </row>
    <row r="253" spans="39:39" hidden="1">
      <c r="AM253" s="334"/>
    </row>
    <row r="254" spans="39:39" hidden="1">
      <c r="AM254" s="334"/>
    </row>
    <row r="255" spans="39:39" hidden="1">
      <c r="AM255" s="334"/>
    </row>
    <row r="256" spans="39:39" hidden="1">
      <c r="AM256" s="334"/>
    </row>
    <row r="257" spans="39:39" hidden="1">
      <c r="AM257" s="334"/>
    </row>
    <row r="258" spans="39:39" hidden="1">
      <c r="AM258" s="334"/>
    </row>
    <row r="259" spans="39:39" hidden="1">
      <c r="AM259" s="334"/>
    </row>
    <row r="260" spans="39:39" hidden="1">
      <c r="AM260" s="334"/>
    </row>
    <row r="261" spans="39:39" hidden="1">
      <c r="AM261" s="334"/>
    </row>
    <row r="262" spans="39:39" hidden="1">
      <c r="AM262" s="334"/>
    </row>
    <row r="263" spans="39:39" hidden="1">
      <c r="AM263" s="334"/>
    </row>
    <row r="264" spans="39:39" hidden="1">
      <c r="AM264" s="334"/>
    </row>
    <row r="265" spans="39:39" hidden="1">
      <c r="AM265" s="334"/>
    </row>
    <row r="266" spans="39:39" hidden="1">
      <c r="AM266" s="334"/>
    </row>
    <row r="267" spans="39:39" hidden="1">
      <c r="AM267" s="334"/>
    </row>
    <row r="268" spans="39:39" hidden="1">
      <c r="AM268" s="334"/>
    </row>
    <row r="269" spans="39:39" hidden="1">
      <c r="AM269" s="334"/>
    </row>
    <row r="270" spans="39:39" hidden="1">
      <c r="AM270" s="334"/>
    </row>
    <row r="271" spans="39:39" hidden="1">
      <c r="AM271" s="334"/>
    </row>
    <row r="272" spans="39:39" hidden="1">
      <c r="AM272" s="334"/>
    </row>
    <row r="273" spans="39:39" hidden="1">
      <c r="AM273" s="334"/>
    </row>
    <row r="274" spans="39:39" hidden="1">
      <c r="AM274" s="334"/>
    </row>
    <row r="275" spans="39:39" hidden="1">
      <c r="AM275" s="334"/>
    </row>
    <row r="276" spans="39:39" hidden="1">
      <c r="AM276" s="334"/>
    </row>
    <row r="277" spans="39:39" hidden="1">
      <c r="AM277" s="334"/>
    </row>
    <row r="278" spans="39:39" hidden="1">
      <c r="AM278" s="334"/>
    </row>
    <row r="279" spans="39:39" hidden="1">
      <c r="AM279" s="334"/>
    </row>
    <row r="280" spans="39:39" hidden="1">
      <c r="AM280" s="334"/>
    </row>
    <row r="281" spans="39:39" hidden="1">
      <c r="AM281" s="334"/>
    </row>
    <row r="282" spans="39:39" hidden="1">
      <c r="AM282" s="334"/>
    </row>
    <row r="283" spans="39:39" hidden="1">
      <c r="AM283" s="334"/>
    </row>
    <row r="284" spans="39:39" hidden="1">
      <c r="AM284" s="334"/>
    </row>
    <row r="285" spans="39:39" hidden="1">
      <c r="AM285" s="334"/>
    </row>
    <row r="286" spans="39:39" hidden="1">
      <c r="AM286" s="334"/>
    </row>
    <row r="287" spans="39:39" hidden="1">
      <c r="AM287" s="334"/>
    </row>
    <row r="288" spans="39:39" hidden="1">
      <c r="AM288" s="334"/>
    </row>
    <row r="289" spans="39:39" hidden="1">
      <c r="AM289" s="334"/>
    </row>
    <row r="290" spans="39:39" hidden="1">
      <c r="AM290" s="334"/>
    </row>
    <row r="291" spans="39:39" hidden="1">
      <c r="AM291" s="334"/>
    </row>
    <row r="292" spans="39:39" hidden="1">
      <c r="AM292" s="334"/>
    </row>
    <row r="293" spans="39:39" hidden="1">
      <c r="AM293" s="334"/>
    </row>
    <row r="294" spans="39:39" hidden="1">
      <c r="AM294" s="334"/>
    </row>
    <row r="295" spans="39:39" hidden="1">
      <c r="AM295" s="334"/>
    </row>
    <row r="296" spans="39:39" hidden="1">
      <c r="AM296" s="334"/>
    </row>
    <row r="297" spans="39:39" hidden="1">
      <c r="AM297" s="334"/>
    </row>
    <row r="298" spans="39:39" hidden="1">
      <c r="AM298" s="334"/>
    </row>
    <row r="299" spans="39:39" hidden="1">
      <c r="AM299" s="334"/>
    </row>
    <row r="300" spans="39:39" hidden="1">
      <c r="AM300" s="334"/>
    </row>
    <row r="301" spans="39:39" hidden="1">
      <c r="AM301" s="334"/>
    </row>
    <row r="302" spans="39:39" hidden="1">
      <c r="AM302" s="334"/>
    </row>
    <row r="303" spans="39:39" hidden="1">
      <c r="AM303" s="334"/>
    </row>
    <row r="304" spans="39:39" hidden="1">
      <c r="AM304" s="334"/>
    </row>
    <row r="305" spans="39:39" hidden="1">
      <c r="AM305" s="334"/>
    </row>
    <row r="306" spans="39:39" hidden="1">
      <c r="AM306" s="334"/>
    </row>
    <row r="307" spans="39:39" hidden="1">
      <c r="AM307" s="334"/>
    </row>
    <row r="308" spans="39:39" hidden="1">
      <c r="AM308" s="334"/>
    </row>
    <row r="309" spans="39:39" hidden="1">
      <c r="AM309" s="334"/>
    </row>
    <row r="310" spans="39:39" hidden="1">
      <c r="AM310" s="334"/>
    </row>
    <row r="311" spans="39:39" hidden="1">
      <c r="AM311" s="334"/>
    </row>
    <row r="312" spans="39:39" hidden="1">
      <c r="AM312" s="334"/>
    </row>
    <row r="313" spans="39:39" hidden="1">
      <c r="AM313" s="334"/>
    </row>
    <row r="314" spans="39:39" hidden="1">
      <c r="AM314" s="334"/>
    </row>
    <row r="315" spans="39:39" hidden="1">
      <c r="AM315" s="334"/>
    </row>
    <row r="316" spans="39:39" hidden="1">
      <c r="AM316" s="334"/>
    </row>
    <row r="317" spans="39:39" hidden="1">
      <c r="AM317" s="334"/>
    </row>
    <row r="318" spans="39:39" hidden="1">
      <c r="AM318" s="334"/>
    </row>
    <row r="319" spans="39:39" hidden="1">
      <c r="AM319" s="334"/>
    </row>
    <row r="320" spans="39:39" hidden="1">
      <c r="AM320" s="334"/>
    </row>
    <row r="321" spans="39:39" hidden="1">
      <c r="AM321" s="334"/>
    </row>
    <row r="322" spans="39:39" hidden="1">
      <c r="AM322" s="334"/>
    </row>
    <row r="323" spans="39:39" hidden="1">
      <c r="AM323" s="334"/>
    </row>
    <row r="324" spans="39:39" hidden="1">
      <c r="AM324" s="334"/>
    </row>
    <row r="325" spans="39:39" hidden="1">
      <c r="AM325" s="334"/>
    </row>
    <row r="326" spans="39:39" hidden="1">
      <c r="AM326" s="334"/>
    </row>
    <row r="327" spans="39:39" hidden="1">
      <c r="AM327" s="334"/>
    </row>
    <row r="328" spans="39:39" hidden="1">
      <c r="AM328" s="334"/>
    </row>
    <row r="329" spans="39:39" hidden="1">
      <c r="AM329" s="334"/>
    </row>
    <row r="330" spans="39:39" hidden="1">
      <c r="AM330" s="334"/>
    </row>
    <row r="331" spans="39:39" hidden="1">
      <c r="AM331" s="334"/>
    </row>
    <row r="332" spans="39:39" hidden="1">
      <c r="AM332" s="334"/>
    </row>
    <row r="333" spans="39:39" hidden="1">
      <c r="AM333" s="334"/>
    </row>
    <row r="334" spans="39:39" hidden="1">
      <c r="AM334" s="334"/>
    </row>
    <row r="335" spans="39:39" hidden="1">
      <c r="AM335" s="334"/>
    </row>
    <row r="336" spans="39:39" hidden="1">
      <c r="AM336" s="334"/>
    </row>
    <row r="337" spans="39:39" hidden="1">
      <c r="AM337" s="334"/>
    </row>
    <row r="338" spans="39:39" hidden="1">
      <c r="AM338" s="334"/>
    </row>
    <row r="339" spans="39:39" hidden="1">
      <c r="AM339" s="334"/>
    </row>
    <row r="340" spans="39:39" hidden="1">
      <c r="AM340" s="334"/>
    </row>
    <row r="341" spans="39:39" hidden="1">
      <c r="AM341" s="334"/>
    </row>
    <row r="342" spans="39:39" hidden="1">
      <c r="AM342" s="334"/>
    </row>
    <row r="343" spans="39:39" hidden="1">
      <c r="AM343" s="334"/>
    </row>
    <row r="344" spans="39:39" hidden="1">
      <c r="AM344" s="334"/>
    </row>
    <row r="345" spans="39:39" hidden="1">
      <c r="AM345" s="334"/>
    </row>
    <row r="346" spans="39:39" hidden="1">
      <c r="AM346" s="334"/>
    </row>
    <row r="347" spans="39:39" hidden="1">
      <c r="AM347" s="334"/>
    </row>
    <row r="348" spans="39:39" hidden="1">
      <c r="AM348" s="334"/>
    </row>
    <row r="349" spans="39:39" hidden="1">
      <c r="AM349" s="334"/>
    </row>
    <row r="350" spans="39:39" hidden="1">
      <c r="AM350" s="334"/>
    </row>
    <row r="351" spans="39:39" hidden="1">
      <c r="AM351" s="334"/>
    </row>
    <row r="352" spans="39:39" hidden="1">
      <c r="AM352" s="334"/>
    </row>
    <row r="353" spans="39:39" hidden="1">
      <c r="AM353" s="334"/>
    </row>
    <row r="354" spans="39:39" hidden="1">
      <c r="AM354" s="334"/>
    </row>
    <row r="355" spans="39:39" hidden="1">
      <c r="AM355" s="334"/>
    </row>
    <row r="356" spans="39:39" hidden="1">
      <c r="AM356" s="334"/>
    </row>
    <row r="357" spans="39:39" hidden="1">
      <c r="AM357" s="334"/>
    </row>
    <row r="358" spans="39:39" hidden="1">
      <c r="AM358" s="334"/>
    </row>
    <row r="359" spans="39:39" hidden="1">
      <c r="AM359" s="334"/>
    </row>
    <row r="360" spans="39:39" hidden="1">
      <c r="AM360" s="334"/>
    </row>
    <row r="361" spans="39:39" hidden="1">
      <c r="AM361" s="334"/>
    </row>
    <row r="362" spans="39:39" hidden="1">
      <c r="AM362" s="334"/>
    </row>
    <row r="363" spans="39:39" hidden="1">
      <c r="AM363" s="334"/>
    </row>
    <row r="364" spans="39:39" hidden="1">
      <c r="AM364" s="334"/>
    </row>
    <row r="365" spans="39:39" hidden="1">
      <c r="AM365" s="334"/>
    </row>
    <row r="366" spans="39:39" hidden="1">
      <c r="AM366" s="334"/>
    </row>
    <row r="367" spans="39:39" hidden="1">
      <c r="AM367" s="334"/>
    </row>
    <row r="368" spans="39:39" hidden="1">
      <c r="AM368" s="334"/>
    </row>
    <row r="369" spans="39:39" hidden="1">
      <c r="AM369" s="334"/>
    </row>
    <row r="370" spans="39:39" hidden="1">
      <c r="AM370" s="334"/>
    </row>
    <row r="371" spans="39:39" hidden="1">
      <c r="AM371" s="334"/>
    </row>
    <row r="372" spans="39:39" hidden="1">
      <c r="AM372" s="334"/>
    </row>
    <row r="373" spans="39:39" hidden="1">
      <c r="AM373" s="334"/>
    </row>
    <row r="374" spans="39:39" hidden="1">
      <c r="AM374" s="334"/>
    </row>
    <row r="375" spans="39:39" hidden="1">
      <c r="AM375" s="334"/>
    </row>
    <row r="376" spans="39:39" hidden="1">
      <c r="AM376" s="334"/>
    </row>
    <row r="377" spans="39:39" hidden="1">
      <c r="AM377" s="334"/>
    </row>
    <row r="378" spans="39:39" hidden="1">
      <c r="AM378" s="334"/>
    </row>
    <row r="379" spans="39:39" hidden="1">
      <c r="AM379" s="334"/>
    </row>
    <row r="380" spans="39:39" hidden="1">
      <c r="AM380" s="334"/>
    </row>
    <row r="381" spans="39:39" hidden="1">
      <c r="AM381" s="334"/>
    </row>
    <row r="382" spans="39:39" hidden="1">
      <c r="AM382" s="334"/>
    </row>
    <row r="383" spans="39:39" hidden="1">
      <c r="AM383" s="334"/>
    </row>
    <row r="384" spans="39:39" hidden="1">
      <c r="AM384" s="334"/>
    </row>
    <row r="385" spans="39:39" hidden="1">
      <c r="AM385" s="334"/>
    </row>
    <row r="386" spans="39:39" hidden="1">
      <c r="AM386" s="334"/>
    </row>
    <row r="387" spans="39:39" hidden="1">
      <c r="AM387" s="334"/>
    </row>
    <row r="388" spans="39:39" hidden="1">
      <c r="AM388" s="334"/>
    </row>
    <row r="389" spans="39:39" hidden="1">
      <c r="AM389" s="334"/>
    </row>
    <row r="390" spans="39:39" hidden="1">
      <c r="AM390" s="334"/>
    </row>
    <row r="391" spans="39:39" hidden="1">
      <c r="AM391" s="334"/>
    </row>
    <row r="392" spans="39:39" hidden="1">
      <c r="AM392" s="334"/>
    </row>
    <row r="393" spans="39:39" hidden="1">
      <c r="AM393" s="334"/>
    </row>
    <row r="394" spans="39:39" hidden="1">
      <c r="AM394" s="334"/>
    </row>
    <row r="395" spans="39:39" hidden="1">
      <c r="AM395" s="334"/>
    </row>
    <row r="396" spans="39:39" hidden="1">
      <c r="AM396" s="334"/>
    </row>
    <row r="397" spans="39:39" hidden="1">
      <c r="AM397" s="334"/>
    </row>
    <row r="398" spans="39:39" hidden="1">
      <c r="AM398" s="334"/>
    </row>
    <row r="399" spans="39:39" hidden="1">
      <c r="AM399" s="334"/>
    </row>
    <row r="400" spans="39:39" hidden="1">
      <c r="AM400" s="334"/>
    </row>
    <row r="401" spans="39:39" hidden="1">
      <c r="AM401" s="334"/>
    </row>
    <row r="402" spans="39:39" hidden="1">
      <c r="AM402" s="334"/>
    </row>
    <row r="403" spans="39:39" hidden="1">
      <c r="AM403" s="334"/>
    </row>
    <row r="404" spans="39:39" hidden="1">
      <c r="AM404" s="334"/>
    </row>
    <row r="405" spans="39:39" hidden="1">
      <c r="AM405" s="334"/>
    </row>
    <row r="406" spans="39:39" hidden="1">
      <c r="AM406" s="334"/>
    </row>
    <row r="407" spans="39:39" hidden="1">
      <c r="AM407" s="334"/>
    </row>
    <row r="408" spans="39:39" hidden="1">
      <c r="AM408" s="334"/>
    </row>
    <row r="409" spans="39:39" hidden="1">
      <c r="AM409" s="334"/>
    </row>
    <row r="410" spans="39:39" hidden="1">
      <c r="AM410" s="334"/>
    </row>
    <row r="411" spans="39:39" hidden="1">
      <c r="AM411" s="334"/>
    </row>
    <row r="412" spans="39:39" hidden="1">
      <c r="AM412" s="334"/>
    </row>
    <row r="413" spans="39:39" hidden="1">
      <c r="AM413" s="334"/>
    </row>
    <row r="414" spans="39:39" hidden="1">
      <c r="AM414" s="334"/>
    </row>
    <row r="415" spans="39:39" hidden="1">
      <c r="AM415" s="334"/>
    </row>
    <row r="416" spans="39:39" hidden="1">
      <c r="AM416" s="334"/>
    </row>
    <row r="417" spans="1:39" hidden="1">
      <c r="AM417" s="334"/>
    </row>
    <row r="418" spans="1:39" hidden="1">
      <c r="AM418" s="334"/>
    </row>
    <row r="419" spans="1:39" hidden="1">
      <c r="AM419" s="334"/>
    </row>
    <row r="420" spans="1:39" hidden="1">
      <c r="AM420" s="334"/>
    </row>
    <row r="421" spans="1:39" hidden="1">
      <c r="AM421" s="334"/>
    </row>
    <row r="422" spans="1:39" hidden="1">
      <c r="AM422" s="334"/>
    </row>
    <row r="423" spans="1:39" hidden="1">
      <c r="AM423" s="334"/>
    </row>
    <row r="424" spans="1:39" hidden="1">
      <c r="AM424" s="334"/>
    </row>
    <row r="425" spans="1:39" hidden="1">
      <c r="AM425" s="334"/>
    </row>
    <row r="426" spans="1:39" hidden="1">
      <c r="A426" s="334"/>
      <c r="AM426" s="334"/>
    </row>
    <row r="427" spans="1:39" hidden="1">
      <c r="AM427" s="334"/>
    </row>
    <row r="428" spans="1:39" hidden="1">
      <c r="AM428" s="334"/>
    </row>
    <row r="429" spans="1:39" hidden="1">
      <c r="AM429" s="334"/>
    </row>
    <row r="430" spans="1:39" hidden="1">
      <c r="AM430" s="334"/>
    </row>
    <row r="431" spans="1:39" hidden="1">
      <c r="AM431" s="334"/>
    </row>
    <row r="432" spans="1:39" hidden="1">
      <c r="AM432" s="334"/>
    </row>
    <row r="433" spans="39:39" hidden="1">
      <c r="AM433" s="334"/>
    </row>
    <row r="434" spans="39:39" hidden="1">
      <c r="AM434" s="334"/>
    </row>
    <row r="435" spans="39:39" hidden="1">
      <c r="AM435" s="334"/>
    </row>
    <row r="436" spans="39:39" hidden="1">
      <c r="AM436" s="334"/>
    </row>
    <row r="437" spans="39:39" hidden="1">
      <c r="AM437" s="334"/>
    </row>
    <row r="438" spans="39:39" hidden="1">
      <c r="AM438" s="334"/>
    </row>
    <row r="439" spans="39:39" hidden="1">
      <c r="AM439" s="334"/>
    </row>
    <row r="440" spans="39:39" hidden="1">
      <c r="AM440" s="334"/>
    </row>
    <row r="441" spans="39:39" hidden="1">
      <c r="AM441" s="334"/>
    </row>
    <row r="442" spans="39:39" hidden="1">
      <c r="AM442" s="334"/>
    </row>
    <row r="443" spans="39:39" hidden="1">
      <c r="AM443" s="334"/>
    </row>
    <row r="444" spans="39:39" hidden="1">
      <c r="AM444" s="334"/>
    </row>
    <row r="445" spans="39:39" hidden="1">
      <c r="AM445" s="334"/>
    </row>
    <row r="446" spans="39:39" hidden="1">
      <c r="AM446" s="334"/>
    </row>
    <row r="447" spans="39:39" hidden="1">
      <c r="AM447" s="334"/>
    </row>
    <row r="448" spans="39:39" hidden="1">
      <c r="AM448" s="334"/>
    </row>
    <row r="449" spans="39:39" hidden="1">
      <c r="AM449" s="334"/>
    </row>
    <row r="450" spans="39:39" hidden="1">
      <c r="AM450" s="334"/>
    </row>
    <row r="451" spans="39:39" hidden="1">
      <c r="AM451" s="334"/>
    </row>
    <row r="452" spans="39:39" hidden="1">
      <c r="AM452" s="334"/>
    </row>
    <row r="453" spans="39:39" hidden="1">
      <c r="AM453" s="334"/>
    </row>
    <row r="454" spans="39:39" hidden="1">
      <c r="AM454" s="334"/>
    </row>
    <row r="455" spans="39:39" hidden="1">
      <c r="AM455" s="334"/>
    </row>
    <row r="456" spans="39:39" hidden="1">
      <c r="AM456" s="334"/>
    </row>
    <row r="457" spans="39:39" hidden="1">
      <c r="AM457" s="334"/>
    </row>
    <row r="458" spans="39:39" hidden="1">
      <c r="AM458" s="334"/>
    </row>
    <row r="459" spans="39:39" hidden="1">
      <c r="AM459" s="334"/>
    </row>
    <row r="460" spans="39:39" hidden="1">
      <c r="AM460" s="334"/>
    </row>
    <row r="461" spans="39:39" hidden="1">
      <c r="AM461" s="334"/>
    </row>
    <row r="462" spans="39:39" hidden="1">
      <c r="AM462" s="334"/>
    </row>
    <row r="463" spans="39:39" hidden="1">
      <c r="AM463" s="334"/>
    </row>
    <row r="464" spans="39:39" hidden="1">
      <c r="AM464" s="334"/>
    </row>
    <row r="465" spans="39:39" hidden="1">
      <c r="AM465" s="334"/>
    </row>
    <row r="466" spans="39:39" hidden="1">
      <c r="AM466" s="334"/>
    </row>
    <row r="467" spans="39:39" hidden="1">
      <c r="AM467" s="334"/>
    </row>
    <row r="468" spans="39:39" hidden="1">
      <c r="AM468" s="334"/>
    </row>
    <row r="469" spans="39:39" hidden="1">
      <c r="AM469" s="334"/>
    </row>
    <row r="470" spans="39:39" hidden="1">
      <c r="AM470" s="334"/>
    </row>
    <row r="471" spans="39:39" hidden="1">
      <c r="AM471" s="334"/>
    </row>
    <row r="472" spans="39:39" hidden="1">
      <c r="AM472" s="334"/>
    </row>
    <row r="473" spans="39:39" hidden="1">
      <c r="AM473" s="334"/>
    </row>
    <row r="474" spans="39:39" hidden="1">
      <c r="AM474" s="334"/>
    </row>
    <row r="475" spans="39:39" hidden="1">
      <c r="AM475" s="334"/>
    </row>
    <row r="476" spans="39:39" hidden="1">
      <c r="AM476" s="334"/>
    </row>
    <row r="477" spans="39:39" hidden="1">
      <c r="AM477" s="334"/>
    </row>
    <row r="478" spans="39:39" hidden="1">
      <c r="AM478" s="334"/>
    </row>
    <row r="479" spans="39:39" hidden="1">
      <c r="AM479" s="334"/>
    </row>
    <row r="480" spans="39:39" hidden="1">
      <c r="AM480" s="334"/>
    </row>
    <row r="481" spans="39:39" hidden="1">
      <c r="AM481" s="334"/>
    </row>
    <row r="482" spans="39:39" hidden="1">
      <c r="AM482" s="334"/>
    </row>
    <row r="483" spans="39:39" hidden="1">
      <c r="AM483" s="334"/>
    </row>
    <row r="484" spans="39:39" hidden="1">
      <c r="AM484" s="334"/>
    </row>
    <row r="485" spans="39:39" hidden="1">
      <c r="AM485" s="334"/>
    </row>
    <row r="486" spans="39:39" hidden="1">
      <c r="AM486" s="334"/>
    </row>
    <row r="487" spans="39:39" hidden="1">
      <c r="AM487" s="334"/>
    </row>
    <row r="488" spans="39:39" hidden="1">
      <c r="AM488" s="334"/>
    </row>
    <row r="489" spans="39:39" hidden="1">
      <c r="AM489" s="334"/>
    </row>
    <row r="490" spans="39:39" hidden="1">
      <c r="AM490" s="334"/>
    </row>
    <row r="491" spans="39:39" hidden="1">
      <c r="AM491" s="334"/>
    </row>
    <row r="492" spans="39:39" hidden="1">
      <c r="AM492" s="334"/>
    </row>
    <row r="493" spans="39:39" hidden="1">
      <c r="AM493" s="334"/>
    </row>
    <row r="494" spans="39:39" hidden="1">
      <c r="AM494" s="334"/>
    </row>
    <row r="495" spans="39:39" hidden="1">
      <c r="AM495" s="334"/>
    </row>
    <row r="496" spans="39:39" hidden="1">
      <c r="AM496" s="334"/>
    </row>
    <row r="497" spans="39:39" hidden="1">
      <c r="AM497" s="334"/>
    </row>
    <row r="498" spans="39:39" hidden="1">
      <c r="AM498" s="334"/>
    </row>
    <row r="499" spans="39:39" hidden="1">
      <c r="AM499" s="334"/>
    </row>
    <row r="500" spans="39:39" hidden="1">
      <c r="AM500" s="334"/>
    </row>
    <row r="501" spans="39:39" hidden="1">
      <c r="AM501" s="334"/>
    </row>
    <row r="502" spans="39:39" hidden="1">
      <c r="AM502" s="334"/>
    </row>
    <row r="503" spans="39:39" hidden="1">
      <c r="AM503" s="334"/>
    </row>
    <row r="504" spans="39:39" hidden="1">
      <c r="AM504" s="334"/>
    </row>
    <row r="505" spans="39:39" hidden="1">
      <c r="AM505" s="334"/>
    </row>
    <row r="506" spans="39:39" hidden="1">
      <c r="AM506" s="334"/>
    </row>
    <row r="507" spans="39:39" hidden="1">
      <c r="AM507" s="334"/>
    </row>
    <row r="508" spans="39:39" hidden="1">
      <c r="AM508" s="334"/>
    </row>
    <row r="509" spans="39:39" hidden="1">
      <c r="AM509" s="334"/>
    </row>
    <row r="510" spans="39:39" hidden="1">
      <c r="AM510" s="334"/>
    </row>
    <row r="511" spans="39:39" hidden="1">
      <c r="AM511" s="334"/>
    </row>
    <row r="512" spans="39:39" hidden="1">
      <c r="AM512" s="334"/>
    </row>
    <row r="513" spans="39:39" hidden="1">
      <c r="AM513" s="334"/>
    </row>
    <row r="514" spans="39:39" hidden="1">
      <c r="AM514" s="334"/>
    </row>
    <row r="515" spans="39:39" hidden="1">
      <c r="AM515" s="334"/>
    </row>
    <row r="516" spans="39:39" hidden="1">
      <c r="AM516" s="334"/>
    </row>
    <row r="517" spans="39:39" hidden="1">
      <c r="AM517" s="334"/>
    </row>
    <row r="518" spans="39:39" hidden="1">
      <c r="AM518" s="334"/>
    </row>
    <row r="519" spans="39:39" hidden="1">
      <c r="AM519" s="334"/>
    </row>
    <row r="520" spans="39:39" hidden="1">
      <c r="AM520" s="334"/>
    </row>
    <row r="521" spans="39:39" hidden="1">
      <c r="AM521" s="334"/>
    </row>
    <row r="522" spans="39:39" hidden="1">
      <c r="AM522" s="334"/>
    </row>
    <row r="523" spans="39:39" hidden="1">
      <c r="AM523" s="334"/>
    </row>
    <row r="524" spans="39:39" hidden="1">
      <c r="AM524" s="334"/>
    </row>
    <row r="525" spans="39:39" hidden="1">
      <c r="AM525" s="334"/>
    </row>
    <row r="526" spans="39:39" hidden="1">
      <c r="AM526" s="334"/>
    </row>
    <row r="527" spans="39:39" hidden="1">
      <c r="AM527" s="334"/>
    </row>
    <row r="528" spans="39:39" hidden="1">
      <c r="AM528" s="334"/>
    </row>
    <row r="529" spans="39:39" hidden="1">
      <c r="AM529" s="334"/>
    </row>
    <row r="530" spans="39:39" hidden="1">
      <c r="AM530" s="334"/>
    </row>
    <row r="531" spans="39:39" hidden="1">
      <c r="AM531" s="334"/>
    </row>
    <row r="532" spans="39:39" hidden="1">
      <c r="AM532" s="334"/>
    </row>
    <row r="533" spans="39:39" hidden="1">
      <c r="AM533" s="334"/>
    </row>
    <row r="534" spans="39:39" hidden="1">
      <c r="AM534" s="334"/>
    </row>
    <row r="535" spans="39:39" hidden="1">
      <c r="AM535" s="334"/>
    </row>
    <row r="536" spans="39:39" hidden="1">
      <c r="AM536" s="334"/>
    </row>
    <row r="537" spans="39:39" hidden="1">
      <c r="AM537" s="334"/>
    </row>
    <row r="538" spans="39:39" hidden="1">
      <c r="AM538" s="334"/>
    </row>
    <row r="539" spans="39:39" hidden="1">
      <c r="AM539" s="334"/>
    </row>
    <row r="540" spans="39:39" hidden="1">
      <c r="AM540" s="334"/>
    </row>
    <row r="541" spans="39:39" hidden="1">
      <c r="AM541" s="334"/>
    </row>
    <row r="542" spans="39:39" hidden="1">
      <c r="AM542" s="334"/>
    </row>
    <row r="543" spans="39:39" hidden="1">
      <c r="AM543" s="334"/>
    </row>
    <row r="544" spans="39:39" hidden="1">
      <c r="AM544" s="334"/>
    </row>
    <row r="545" spans="39:39" hidden="1">
      <c r="AM545" s="334"/>
    </row>
    <row r="546" spans="39:39" hidden="1">
      <c r="AM546" s="334"/>
    </row>
    <row r="547" spans="39:39" hidden="1">
      <c r="AM547" s="334"/>
    </row>
    <row r="548" spans="39:39" hidden="1">
      <c r="AM548" s="334"/>
    </row>
    <row r="549" spans="39:39" hidden="1">
      <c r="AM549" s="334"/>
    </row>
    <row r="550" spans="39:39" hidden="1">
      <c r="AM550" s="334"/>
    </row>
    <row r="551" spans="39:39" hidden="1">
      <c r="AM551" s="334"/>
    </row>
    <row r="552" spans="39:39" hidden="1">
      <c r="AM552" s="334"/>
    </row>
    <row r="553" spans="39:39" hidden="1">
      <c r="AM553" s="334"/>
    </row>
    <row r="554" spans="39:39" hidden="1">
      <c r="AM554" s="334"/>
    </row>
    <row r="555" spans="39:39" hidden="1">
      <c r="AM555" s="334"/>
    </row>
    <row r="556" spans="39:39" hidden="1">
      <c r="AM556" s="334"/>
    </row>
    <row r="557" spans="39:39" hidden="1">
      <c r="AM557" s="334"/>
    </row>
    <row r="558" spans="39:39" hidden="1">
      <c r="AM558" s="334"/>
    </row>
    <row r="559" spans="39:39" hidden="1">
      <c r="AM559" s="334"/>
    </row>
    <row r="560" spans="39:39" hidden="1">
      <c r="AM560" s="334"/>
    </row>
    <row r="561" spans="39:39" hidden="1">
      <c r="AM561" s="334"/>
    </row>
    <row r="562" spans="39:39" hidden="1">
      <c r="AM562" s="334"/>
    </row>
    <row r="563" spans="39:39" hidden="1">
      <c r="AM563" s="334"/>
    </row>
    <row r="564" spans="39:39" hidden="1">
      <c r="AM564" s="334"/>
    </row>
    <row r="565" spans="39:39" hidden="1">
      <c r="AM565" s="334"/>
    </row>
    <row r="566" spans="39:39" hidden="1">
      <c r="AM566" s="334"/>
    </row>
    <row r="567" spans="39:39" hidden="1">
      <c r="AM567" s="334"/>
    </row>
    <row r="568" spans="39:39" hidden="1">
      <c r="AM568" s="334"/>
    </row>
    <row r="569" spans="39:39" hidden="1">
      <c r="AM569" s="334"/>
    </row>
    <row r="570" spans="39:39" hidden="1">
      <c r="AM570" s="334"/>
    </row>
    <row r="571" spans="39:39" hidden="1">
      <c r="AM571" s="334"/>
    </row>
    <row r="572" spans="39:39" hidden="1">
      <c r="AM572" s="334"/>
    </row>
    <row r="573" spans="39:39" hidden="1">
      <c r="AM573" s="334"/>
    </row>
    <row r="574" spans="39:39" hidden="1">
      <c r="AM574" s="334"/>
    </row>
    <row r="575" spans="39:39" hidden="1">
      <c r="AM575" s="334"/>
    </row>
    <row r="576" spans="39:39" hidden="1">
      <c r="AM576" s="334"/>
    </row>
    <row r="577" spans="39:39" hidden="1">
      <c r="AM577" s="334"/>
    </row>
    <row r="578" spans="39:39" hidden="1">
      <c r="AM578" s="334"/>
    </row>
    <row r="579" spans="39:39" hidden="1">
      <c r="AM579" s="334"/>
    </row>
    <row r="580" spans="39:39" hidden="1">
      <c r="AM580" s="334"/>
    </row>
    <row r="581" spans="39:39" hidden="1">
      <c r="AM581" s="334"/>
    </row>
    <row r="582" spans="39:39" hidden="1">
      <c r="AM582" s="334"/>
    </row>
    <row r="583" spans="39:39" hidden="1">
      <c r="AM583" s="334"/>
    </row>
    <row r="584" spans="39:39" hidden="1">
      <c r="AM584" s="334"/>
    </row>
    <row r="585" spans="39:39" hidden="1">
      <c r="AM585" s="334"/>
    </row>
    <row r="586" spans="39:39" hidden="1">
      <c r="AM586" s="334"/>
    </row>
    <row r="587" spans="39:39" hidden="1">
      <c r="AM587" s="334"/>
    </row>
    <row r="588" spans="39:39" hidden="1">
      <c r="AM588" s="334"/>
    </row>
    <row r="589" spans="39:39" hidden="1">
      <c r="AM589" s="334"/>
    </row>
    <row r="590" spans="39:39" hidden="1">
      <c r="AM590" s="334"/>
    </row>
    <row r="591" spans="39:39" hidden="1">
      <c r="AM591" s="334"/>
    </row>
    <row r="592" spans="39:39" hidden="1">
      <c r="AM592" s="334"/>
    </row>
    <row r="593" spans="39:39" hidden="1">
      <c r="AM593" s="334"/>
    </row>
    <row r="594" spans="39:39" hidden="1">
      <c r="AM594" s="334"/>
    </row>
    <row r="595" spans="39:39" hidden="1">
      <c r="AM595" s="334"/>
    </row>
    <row r="596" spans="39:39" hidden="1">
      <c r="AM596" s="334"/>
    </row>
    <row r="597" spans="39:39" hidden="1">
      <c r="AM597" s="334"/>
    </row>
    <row r="598" spans="39:39" hidden="1">
      <c r="AM598" s="334"/>
    </row>
    <row r="599" spans="39:39" hidden="1">
      <c r="AM599" s="334"/>
    </row>
    <row r="600" spans="39:39" hidden="1">
      <c r="AM600" s="334"/>
    </row>
    <row r="601" spans="39:39" hidden="1">
      <c r="AM601" s="334"/>
    </row>
    <row r="602" spans="39:39" hidden="1">
      <c r="AM602" s="334"/>
    </row>
    <row r="603" spans="39:39" hidden="1">
      <c r="AM603" s="334"/>
    </row>
    <row r="604" spans="39:39" hidden="1">
      <c r="AM604" s="334"/>
    </row>
    <row r="605" spans="39:39" hidden="1">
      <c r="AM605" s="334"/>
    </row>
    <row r="606" spans="39:39" hidden="1">
      <c r="AM606" s="334"/>
    </row>
    <row r="607" spans="39:39" hidden="1">
      <c r="AM607" s="334"/>
    </row>
    <row r="608" spans="39:39" hidden="1">
      <c r="AM608" s="334"/>
    </row>
    <row r="609" spans="39:39" hidden="1">
      <c r="AM609" s="334"/>
    </row>
    <row r="610" spans="39:39" hidden="1">
      <c r="AM610" s="334"/>
    </row>
    <row r="611" spans="39:39" hidden="1">
      <c r="AM611" s="334"/>
    </row>
    <row r="612" spans="39:39" hidden="1">
      <c r="AM612" s="334"/>
    </row>
    <row r="613" spans="39:39" hidden="1">
      <c r="AM613" s="334"/>
    </row>
    <row r="614" spans="39:39" hidden="1">
      <c r="AM614" s="334"/>
    </row>
    <row r="615" spans="39:39" hidden="1">
      <c r="AM615" s="334"/>
    </row>
    <row r="616" spans="39:39" hidden="1">
      <c r="AM616" s="334"/>
    </row>
    <row r="617" spans="39:39" hidden="1">
      <c r="AM617" s="334"/>
    </row>
    <row r="618" spans="39:39" hidden="1">
      <c r="AM618" s="334"/>
    </row>
    <row r="619" spans="39:39" hidden="1">
      <c r="AM619" s="334"/>
    </row>
    <row r="620" spans="39:39" hidden="1">
      <c r="AM620" s="334"/>
    </row>
    <row r="621" spans="39:39" hidden="1">
      <c r="AM621" s="334"/>
    </row>
    <row r="622" spans="39:39" hidden="1">
      <c r="AM622" s="334"/>
    </row>
    <row r="623" spans="39:39" hidden="1">
      <c r="AM623" s="334"/>
    </row>
    <row r="624" spans="39:39" hidden="1">
      <c r="AM624" s="334"/>
    </row>
    <row r="625" spans="39:39" hidden="1">
      <c r="AM625" s="334"/>
    </row>
    <row r="626" spans="39:39" hidden="1">
      <c r="AM626" s="334"/>
    </row>
    <row r="627" spans="39:39" hidden="1">
      <c r="AM627" s="334"/>
    </row>
    <row r="628" spans="39:39" hidden="1">
      <c r="AM628" s="334"/>
    </row>
    <row r="629" spans="39:39" hidden="1">
      <c r="AM629" s="334"/>
    </row>
    <row r="630" spans="39:39" hidden="1">
      <c r="AM630" s="334"/>
    </row>
    <row r="631" spans="39:39" hidden="1">
      <c r="AM631" s="334"/>
    </row>
    <row r="632" spans="39:39" hidden="1">
      <c r="AM632" s="334"/>
    </row>
    <row r="633" spans="39:39" hidden="1">
      <c r="AM633" s="334"/>
    </row>
    <row r="634" spans="39:39" hidden="1">
      <c r="AM634" s="334"/>
    </row>
    <row r="635" spans="39:39" hidden="1">
      <c r="AM635" s="334"/>
    </row>
    <row r="636" spans="39:39" hidden="1">
      <c r="AM636" s="334"/>
    </row>
    <row r="637" spans="39:39" hidden="1">
      <c r="AM637" s="334"/>
    </row>
    <row r="638" spans="39:39" hidden="1">
      <c r="AM638" s="334"/>
    </row>
    <row r="639" spans="39:39" hidden="1">
      <c r="AM639" s="334" t="s">
        <v>1458</v>
      </c>
    </row>
    <row r="640" spans="39:39" hidden="1">
      <c r="AM640" s="334" t="s">
        <v>1459</v>
      </c>
    </row>
    <row r="641" spans="39:39" hidden="1">
      <c r="AM641" s="334" t="s">
        <v>1448</v>
      </c>
    </row>
    <row r="642" spans="39:39" hidden="1">
      <c r="AM642" s="334" t="s">
        <v>1027</v>
      </c>
    </row>
    <row r="643" spans="39:39" hidden="1">
      <c r="AM643" s="334" t="s">
        <v>745</v>
      </c>
    </row>
    <row r="644" spans="39:39" hidden="1">
      <c r="AM644" s="334" t="s">
        <v>1435</v>
      </c>
    </row>
    <row r="645" spans="39:39" hidden="1">
      <c r="AM645" s="334" t="s">
        <v>1394</v>
      </c>
    </row>
    <row r="646" spans="39:39" hidden="1">
      <c r="AM646" s="334" t="s">
        <v>1460</v>
      </c>
    </row>
    <row r="647" spans="39:39" hidden="1">
      <c r="AM647" s="334" t="s">
        <v>226</v>
      </c>
    </row>
    <row r="648" spans="39:39" hidden="1">
      <c r="AM648" s="334" t="s">
        <v>487</v>
      </c>
    </row>
    <row r="649" spans="39:39" hidden="1">
      <c r="AM649" s="334" t="s">
        <v>502</v>
      </c>
    </row>
    <row r="650" spans="39:39" hidden="1">
      <c r="AM650" s="334" t="s">
        <v>977</v>
      </c>
    </row>
    <row r="651" spans="39:39" hidden="1">
      <c r="AM651" s="334" t="s">
        <v>1461</v>
      </c>
    </row>
    <row r="652" spans="39:39" hidden="1">
      <c r="AM652" s="334" t="s">
        <v>1464</v>
      </c>
    </row>
    <row r="653" spans="39:39" hidden="1">
      <c r="AM653" s="334" t="s">
        <v>440</v>
      </c>
    </row>
    <row r="654" spans="39:39" hidden="1">
      <c r="AM654" s="334" t="s">
        <v>1252</v>
      </c>
    </row>
    <row r="655" spans="39:39" hidden="1">
      <c r="AM655" s="334" t="s">
        <v>1466</v>
      </c>
    </row>
    <row r="656" spans="39:39" hidden="1">
      <c r="AM656" s="334" t="s">
        <v>1467</v>
      </c>
    </row>
    <row r="657" spans="39:39" hidden="1">
      <c r="AM657" s="334" t="s">
        <v>778</v>
      </c>
    </row>
    <row r="658" spans="39:39" hidden="1">
      <c r="AM658" s="334"/>
    </row>
    <row r="659" spans="39:39" hidden="1">
      <c r="AM659" s="334"/>
    </row>
    <row r="660" spans="39:39" hidden="1">
      <c r="AM660" s="334"/>
    </row>
    <row r="661" spans="39:39" hidden="1">
      <c r="AM661" s="334"/>
    </row>
    <row r="662" spans="39:39" hidden="1">
      <c r="AM662" s="334"/>
    </row>
    <row r="663" spans="39:39" hidden="1">
      <c r="AM663" s="334"/>
    </row>
    <row r="664" spans="39:39" hidden="1">
      <c r="AM664" s="334"/>
    </row>
    <row r="665" spans="39:39" hidden="1">
      <c r="AM665" s="334"/>
    </row>
    <row r="666" spans="39:39" hidden="1">
      <c r="AM666" s="334"/>
    </row>
    <row r="667" spans="39:39" hidden="1">
      <c r="AM667" s="334"/>
    </row>
    <row r="668" spans="39:39" hidden="1">
      <c r="AM668" s="334"/>
    </row>
    <row r="669" spans="39:39" hidden="1">
      <c r="AM669" s="334"/>
    </row>
    <row r="670" spans="39:39" hidden="1">
      <c r="AM670" s="334"/>
    </row>
    <row r="671" spans="39:39" hidden="1">
      <c r="AM671" s="334"/>
    </row>
    <row r="672" spans="39:39" hidden="1">
      <c r="AM672" s="334"/>
    </row>
    <row r="673" spans="39:39" hidden="1">
      <c r="AM673" s="334"/>
    </row>
    <row r="674" spans="39:39" hidden="1">
      <c r="AM674" s="334"/>
    </row>
    <row r="675" spans="39:39" hidden="1">
      <c r="AM675" s="334"/>
    </row>
    <row r="676" spans="39:39" hidden="1">
      <c r="AM676" s="334"/>
    </row>
    <row r="677" spans="39:39" hidden="1">
      <c r="AM677" s="334"/>
    </row>
    <row r="678" spans="39:39" hidden="1">
      <c r="AM678" s="334"/>
    </row>
    <row r="679" spans="39:39" hidden="1">
      <c r="AM679" s="334"/>
    </row>
    <row r="680" spans="39:39" hidden="1">
      <c r="AM680" s="334"/>
    </row>
    <row r="681" spans="39:39" hidden="1">
      <c r="AM681" s="334"/>
    </row>
    <row r="682" spans="39:39" hidden="1">
      <c r="AM682" s="334"/>
    </row>
    <row r="683" spans="39:39" hidden="1">
      <c r="AM683" s="334"/>
    </row>
    <row r="684" spans="39:39" hidden="1">
      <c r="AM684" s="334"/>
    </row>
    <row r="685" spans="39:39" hidden="1">
      <c r="AM685" s="334"/>
    </row>
    <row r="686" spans="39:39" hidden="1">
      <c r="AM686" s="334"/>
    </row>
    <row r="687" spans="39:39" hidden="1">
      <c r="AM687" s="334"/>
    </row>
    <row r="688" spans="39:39" hidden="1">
      <c r="AM688" s="334"/>
    </row>
    <row r="689" spans="39:39" hidden="1">
      <c r="AM689" s="334"/>
    </row>
    <row r="690" spans="39:39" hidden="1">
      <c r="AM690" s="334"/>
    </row>
    <row r="691" spans="39:39" hidden="1">
      <c r="AM691" s="334"/>
    </row>
    <row r="692" spans="39:39" hidden="1">
      <c r="AM692" s="334"/>
    </row>
    <row r="693" spans="39:39" hidden="1">
      <c r="AM693" s="334"/>
    </row>
    <row r="694" spans="39:39" hidden="1">
      <c r="AM694" s="334"/>
    </row>
    <row r="695" spans="39:39" hidden="1">
      <c r="AM695" s="334"/>
    </row>
    <row r="696" spans="39:39" hidden="1">
      <c r="AM696" s="334"/>
    </row>
    <row r="697" spans="39:39" hidden="1">
      <c r="AM697" s="334"/>
    </row>
    <row r="698" spans="39:39" hidden="1">
      <c r="AM698" s="334"/>
    </row>
    <row r="699" spans="39:39" hidden="1">
      <c r="AM699" s="334"/>
    </row>
    <row r="700" spans="39:39" hidden="1">
      <c r="AM700" s="334"/>
    </row>
    <row r="701" spans="39:39" hidden="1">
      <c r="AM701" s="334"/>
    </row>
    <row r="702" spans="39:39" hidden="1">
      <c r="AM702" s="334"/>
    </row>
    <row r="703" spans="39:39" hidden="1">
      <c r="AM703" s="334"/>
    </row>
    <row r="704" spans="39:39" hidden="1">
      <c r="AM704" s="334"/>
    </row>
    <row r="705" spans="39:39" hidden="1">
      <c r="AM705" s="334"/>
    </row>
    <row r="706" spans="39:39" hidden="1">
      <c r="AM706" s="334"/>
    </row>
    <row r="707" spans="39:39" hidden="1">
      <c r="AM707" s="334"/>
    </row>
    <row r="708" spans="39:39" hidden="1">
      <c r="AM708" s="334"/>
    </row>
    <row r="709" spans="39:39" hidden="1">
      <c r="AM709" s="334"/>
    </row>
    <row r="710" spans="39:39" hidden="1">
      <c r="AM710" s="334"/>
    </row>
    <row r="711" spans="39:39" hidden="1">
      <c r="AM711" s="334"/>
    </row>
    <row r="712" spans="39:39" hidden="1">
      <c r="AM712" s="334"/>
    </row>
    <row r="713" spans="39:39" hidden="1">
      <c r="AM713" s="334"/>
    </row>
    <row r="714" spans="39:39" hidden="1">
      <c r="AM714" s="334"/>
    </row>
    <row r="715" spans="39:39" hidden="1">
      <c r="AM715" s="334"/>
    </row>
    <row r="716" spans="39:39" hidden="1">
      <c r="AM716" s="334"/>
    </row>
    <row r="717" spans="39:39" hidden="1">
      <c r="AM717" s="334"/>
    </row>
    <row r="718" spans="39:39" hidden="1">
      <c r="AM718" s="334"/>
    </row>
    <row r="719" spans="39:39" hidden="1">
      <c r="AM719" s="334"/>
    </row>
    <row r="720" spans="39:39" hidden="1">
      <c r="AM720" s="334"/>
    </row>
    <row r="721" spans="39:39" hidden="1">
      <c r="AM721" s="334"/>
    </row>
    <row r="722" spans="39:39" hidden="1">
      <c r="AM722" s="334"/>
    </row>
    <row r="723" spans="39:39" hidden="1">
      <c r="AM723" s="334"/>
    </row>
    <row r="724" spans="39:39" hidden="1">
      <c r="AM724" s="334"/>
    </row>
    <row r="725" spans="39:39" hidden="1">
      <c r="AM725" s="334"/>
    </row>
    <row r="726" spans="39:39" hidden="1">
      <c r="AM726" s="334"/>
    </row>
    <row r="727" spans="39:39" hidden="1">
      <c r="AM727" s="334"/>
    </row>
    <row r="728" spans="39:39" hidden="1">
      <c r="AM728" s="334"/>
    </row>
    <row r="729" spans="39:39" hidden="1">
      <c r="AM729" s="334"/>
    </row>
    <row r="730" spans="39:39" hidden="1">
      <c r="AM730" s="334"/>
    </row>
    <row r="731" spans="39:39" hidden="1">
      <c r="AM731" s="334"/>
    </row>
    <row r="732" spans="39:39" hidden="1">
      <c r="AM732" s="334"/>
    </row>
    <row r="733" spans="39:39" hidden="1">
      <c r="AM733" s="334"/>
    </row>
    <row r="734" spans="39:39" hidden="1">
      <c r="AM734" s="334"/>
    </row>
    <row r="735" spans="39:39" hidden="1">
      <c r="AM735" s="334"/>
    </row>
    <row r="736" spans="39:39" hidden="1">
      <c r="AM736" s="334"/>
    </row>
    <row r="737" spans="39:39" hidden="1">
      <c r="AM737" s="334"/>
    </row>
    <row r="738" spans="39:39" hidden="1">
      <c r="AM738" s="334"/>
    </row>
    <row r="739" spans="39:39" hidden="1">
      <c r="AM739" s="334"/>
    </row>
    <row r="740" spans="39:39" hidden="1">
      <c r="AM740" s="334"/>
    </row>
    <row r="741" spans="39:39" hidden="1">
      <c r="AM741" s="334"/>
    </row>
    <row r="742" spans="39:39" hidden="1">
      <c r="AM742" s="334"/>
    </row>
    <row r="743" spans="39:39" hidden="1">
      <c r="AM743" s="334"/>
    </row>
    <row r="744" spans="39:39" hidden="1">
      <c r="AM744" s="334"/>
    </row>
    <row r="745" spans="39:39" hidden="1">
      <c r="AM745" s="334"/>
    </row>
    <row r="746" spans="39:39" hidden="1">
      <c r="AM746" s="334"/>
    </row>
    <row r="747" spans="39:39" hidden="1">
      <c r="AM747" s="334"/>
    </row>
    <row r="748" spans="39:39" hidden="1">
      <c r="AM748" s="334"/>
    </row>
    <row r="749" spans="39:39" hidden="1">
      <c r="AM749" s="334"/>
    </row>
    <row r="750" spans="39:39" hidden="1">
      <c r="AM750" s="334"/>
    </row>
    <row r="751" spans="39:39" hidden="1">
      <c r="AM751" s="334"/>
    </row>
    <row r="752" spans="39:39" hidden="1">
      <c r="AM752" s="334"/>
    </row>
    <row r="753" spans="39:39" hidden="1">
      <c r="AM753" s="334"/>
    </row>
    <row r="754" spans="39:39" hidden="1">
      <c r="AM754" s="334"/>
    </row>
    <row r="755" spans="39:39" hidden="1">
      <c r="AM755" s="334"/>
    </row>
    <row r="756" spans="39:39" hidden="1">
      <c r="AM756" s="334"/>
    </row>
    <row r="757" spans="39:39" hidden="1">
      <c r="AM757" s="334"/>
    </row>
    <row r="758" spans="39:39" hidden="1">
      <c r="AM758" s="334"/>
    </row>
    <row r="759" spans="39:39" hidden="1">
      <c r="AM759" s="334"/>
    </row>
    <row r="760" spans="39:39" hidden="1">
      <c r="AM760" s="334"/>
    </row>
    <row r="761" spans="39:39" hidden="1">
      <c r="AM761" s="334"/>
    </row>
    <row r="762" spans="39:39" hidden="1">
      <c r="AM762" s="334"/>
    </row>
    <row r="763" spans="39:39" hidden="1">
      <c r="AM763" s="334"/>
    </row>
    <row r="764" spans="39:39" hidden="1">
      <c r="AM764" s="334"/>
    </row>
    <row r="765" spans="39:39" hidden="1">
      <c r="AM765" s="334"/>
    </row>
    <row r="766" spans="39:39" hidden="1">
      <c r="AM766" s="334"/>
    </row>
    <row r="767" spans="39:39" hidden="1">
      <c r="AM767" s="334"/>
    </row>
    <row r="768" spans="39:39" hidden="1">
      <c r="AM768" s="334"/>
    </row>
    <row r="769" spans="39:39" hidden="1">
      <c r="AM769" s="334"/>
    </row>
    <row r="770" spans="39:39" hidden="1">
      <c r="AM770" s="334"/>
    </row>
    <row r="771" spans="39:39" hidden="1">
      <c r="AM771" s="334"/>
    </row>
    <row r="772" spans="39:39" hidden="1">
      <c r="AM772" s="334"/>
    </row>
    <row r="773" spans="39:39" hidden="1">
      <c r="AM773" s="334"/>
    </row>
    <row r="774" spans="39:39" hidden="1">
      <c r="AM774" s="334"/>
    </row>
    <row r="775" spans="39:39" hidden="1">
      <c r="AM775" s="334"/>
    </row>
    <row r="776" spans="39:39" hidden="1">
      <c r="AM776" s="334"/>
    </row>
    <row r="777" spans="39:39" hidden="1">
      <c r="AM777" s="334"/>
    </row>
    <row r="778" spans="39:39" hidden="1">
      <c r="AM778" s="334"/>
    </row>
    <row r="779" spans="39:39" hidden="1">
      <c r="AM779" s="334"/>
    </row>
    <row r="780" spans="39:39" hidden="1">
      <c r="AM780" s="334"/>
    </row>
    <row r="781" spans="39:39" hidden="1">
      <c r="AM781" s="334"/>
    </row>
    <row r="782" spans="39:39" hidden="1">
      <c r="AM782" s="334"/>
    </row>
    <row r="783" spans="39:39" hidden="1">
      <c r="AM783" s="334"/>
    </row>
    <row r="784" spans="39:39" hidden="1">
      <c r="AM784" s="334"/>
    </row>
    <row r="785" spans="39:39" hidden="1">
      <c r="AM785" s="334"/>
    </row>
    <row r="786" spans="39:39" hidden="1">
      <c r="AM786" s="334"/>
    </row>
    <row r="787" spans="39:39" hidden="1">
      <c r="AM787" s="334"/>
    </row>
    <row r="788" spans="39:39" hidden="1">
      <c r="AM788" s="334"/>
    </row>
    <row r="789" spans="39:39" hidden="1">
      <c r="AM789" s="334"/>
    </row>
    <row r="790" spans="39:39" hidden="1">
      <c r="AM790" s="334"/>
    </row>
    <row r="791" spans="39:39" hidden="1">
      <c r="AM791" s="334"/>
    </row>
    <row r="792" spans="39:39" hidden="1">
      <c r="AM792" s="334"/>
    </row>
    <row r="793" spans="39:39" hidden="1">
      <c r="AM793" s="334"/>
    </row>
    <row r="794" spans="39:39" hidden="1">
      <c r="AM794" s="334"/>
    </row>
    <row r="795" spans="39:39" hidden="1">
      <c r="AM795" s="334"/>
    </row>
    <row r="796" spans="39:39" hidden="1">
      <c r="AM796" s="334"/>
    </row>
    <row r="797" spans="39:39" hidden="1">
      <c r="AM797" s="334"/>
    </row>
    <row r="798" spans="39:39" hidden="1">
      <c r="AM798" s="334"/>
    </row>
    <row r="799" spans="39:39" hidden="1">
      <c r="AM799" s="334"/>
    </row>
    <row r="800" spans="39:39" hidden="1">
      <c r="AM800" s="334"/>
    </row>
    <row r="801" spans="39:39" hidden="1">
      <c r="AM801" s="334"/>
    </row>
    <row r="802" spans="39:39" hidden="1">
      <c r="AM802" s="334"/>
    </row>
    <row r="803" spans="39:39" hidden="1">
      <c r="AM803" s="334"/>
    </row>
    <row r="804" spans="39:39" hidden="1">
      <c r="AM804" s="334"/>
    </row>
    <row r="805" spans="39:39" hidden="1">
      <c r="AM805" s="334"/>
    </row>
    <row r="806" spans="39:39" hidden="1">
      <c r="AM806" s="334"/>
    </row>
    <row r="807" spans="39:39" hidden="1">
      <c r="AM807" s="334"/>
    </row>
    <row r="808" spans="39:39" hidden="1">
      <c r="AM808" s="334"/>
    </row>
    <row r="809" spans="39:39" hidden="1">
      <c r="AM809" s="334"/>
    </row>
    <row r="810" spans="39:39" hidden="1">
      <c r="AM810" s="334"/>
    </row>
    <row r="811" spans="39:39" hidden="1">
      <c r="AM811" s="334"/>
    </row>
    <row r="812" spans="39:39" hidden="1">
      <c r="AM812" s="334"/>
    </row>
    <row r="813" spans="39:39" hidden="1">
      <c r="AM813" s="334"/>
    </row>
    <row r="814" spans="39:39" hidden="1">
      <c r="AM814" s="334"/>
    </row>
    <row r="815" spans="39:39" hidden="1">
      <c r="AM815" s="334"/>
    </row>
    <row r="816" spans="39:39" hidden="1">
      <c r="AM816" s="334"/>
    </row>
    <row r="817" spans="39:39" hidden="1">
      <c r="AM817" s="334"/>
    </row>
    <row r="818" spans="39:39" hidden="1">
      <c r="AM818" s="334"/>
    </row>
    <row r="819" spans="39:39" hidden="1">
      <c r="AM819" s="334"/>
    </row>
    <row r="820" spans="39:39" hidden="1">
      <c r="AM820" s="334"/>
    </row>
    <row r="821" spans="39:39" hidden="1">
      <c r="AM821" s="334"/>
    </row>
    <row r="822" spans="39:39" hidden="1">
      <c r="AM822" s="334"/>
    </row>
    <row r="823" spans="39:39" hidden="1">
      <c r="AM823" s="334"/>
    </row>
    <row r="824" spans="39:39" hidden="1">
      <c r="AM824" s="334"/>
    </row>
    <row r="825" spans="39:39" hidden="1">
      <c r="AM825" s="334"/>
    </row>
    <row r="826" spans="39:39" hidden="1">
      <c r="AM826" s="334"/>
    </row>
    <row r="827" spans="39:39" hidden="1">
      <c r="AM827" s="334"/>
    </row>
    <row r="828" spans="39:39" hidden="1">
      <c r="AM828" s="334"/>
    </row>
    <row r="829" spans="39:39" hidden="1">
      <c r="AM829" s="334"/>
    </row>
    <row r="830" spans="39:39" hidden="1">
      <c r="AM830" s="334"/>
    </row>
    <row r="831" spans="39:39" hidden="1">
      <c r="AM831" s="334"/>
    </row>
    <row r="832" spans="39:39" hidden="1">
      <c r="AM832" s="334"/>
    </row>
    <row r="833" spans="39:39" hidden="1">
      <c r="AM833" s="334"/>
    </row>
    <row r="834" spans="39:39" hidden="1">
      <c r="AM834" s="334"/>
    </row>
    <row r="835" spans="39:39" hidden="1">
      <c r="AM835" s="334"/>
    </row>
    <row r="836" spans="39:39" hidden="1">
      <c r="AM836" s="334"/>
    </row>
    <row r="837" spans="39:39" hidden="1">
      <c r="AM837" s="334"/>
    </row>
    <row r="838" spans="39:39" hidden="1">
      <c r="AM838" s="334"/>
    </row>
    <row r="839" spans="39:39" hidden="1">
      <c r="AM839" s="334"/>
    </row>
    <row r="840" spans="39:39" hidden="1">
      <c r="AM840" s="334"/>
    </row>
    <row r="841" spans="39:39" hidden="1">
      <c r="AM841" s="334"/>
    </row>
    <row r="842" spans="39:39" hidden="1">
      <c r="AM842" s="334"/>
    </row>
    <row r="843" spans="39:39" hidden="1">
      <c r="AM843" s="334"/>
    </row>
    <row r="844" spans="39:39" hidden="1">
      <c r="AM844" s="334"/>
    </row>
    <row r="845" spans="39:39" hidden="1">
      <c r="AM845" s="334"/>
    </row>
    <row r="846" spans="39:39" hidden="1">
      <c r="AM846" s="334"/>
    </row>
    <row r="847" spans="39:39" hidden="1">
      <c r="AM847" s="334"/>
    </row>
    <row r="848" spans="39:39" hidden="1">
      <c r="AM848" s="334"/>
    </row>
    <row r="849" spans="39:39" hidden="1">
      <c r="AM849" s="334"/>
    </row>
    <row r="850" spans="39:39" hidden="1">
      <c r="AM850" s="334"/>
    </row>
    <row r="851" spans="39:39" hidden="1">
      <c r="AM851" s="334"/>
    </row>
    <row r="852" spans="39:39" hidden="1">
      <c r="AM852" s="334"/>
    </row>
    <row r="853" spans="39:39" hidden="1">
      <c r="AM853" s="334"/>
    </row>
    <row r="854" spans="39:39" hidden="1">
      <c r="AM854" s="334"/>
    </row>
    <row r="855" spans="39:39" hidden="1">
      <c r="AM855" s="334"/>
    </row>
    <row r="856" spans="39:39" hidden="1">
      <c r="AM856" s="334"/>
    </row>
    <row r="857" spans="39:39" hidden="1">
      <c r="AM857" s="334"/>
    </row>
    <row r="858" spans="39:39" hidden="1">
      <c r="AM858" s="334"/>
    </row>
    <row r="859" spans="39:39" hidden="1">
      <c r="AM859" s="334"/>
    </row>
    <row r="860" spans="39:39" hidden="1">
      <c r="AM860" s="334"/>
    </row>
    <row r="861" spans="39:39" hidden="1">
      <c r="AM861" s="334"/>
    </row>
    <row r="862" spans="39:39" hidden="1">
      <c r="AM862" s="334"/>
    </row>
    <row r="863" spans="39:39" hidden="1">
      <c r="AM863" s="334"/>
    </row>
    <row r="864" spans="39:39" hidden="1">
      <c r="AM864" s="334"/>
    </row>
    <row r="865" spans="39:39" hidden="1">
      <c r="AM865" s="334"/>
    </row>
    <row r="866" spans="39:39" hidden="1">
      <c r="AM866" s="334"/>
    </row>
    <row r="867" spans="39:39" hidden="1">
      <c r="AM867" s="334"/>
    </row>
    <row r="868" spans="39:39" hidden="1">
      <c r="AM868" s="334"/>
    </row>
    <row r="869" spans="39:39" hidden="1">
      <c r="AM869" s="334"/>
    </row>
    <row r="870" spans="39:39" hidden="1">
      <c r="AM870" s="334"/>
    </row>
    <row r="871" spans="39:39" hidden="1">
      <c r="AM871" s="334"/>
    </row>
    <row r="872" spans="39:39" hidden="1">
      <c r="AM872" s="334"/>
    </row>
    <row r="873" spans="39:39" hidden="1">
      <c r="AM873" s="334"/>
    </row>
    <row r="874" spans="39:39" hidden="1">
      <c r="AM874" s="334"/>
    </row>
    <row r="875" spans="39:39" hidden="1">
      <c r="AM875" s="334"/>
    </row>
    <row r="876" spans="39:39" hidden="1">
      <c r="AM876" s="334"/>
    </row>
    <row r="877" spans="39:39" hidden="1">
      <c r="AM877" s="334"/>
    </row>
    <row r="878" spans="39:39" hidden="1">
      <c r="AM878" s="334"/>
    </row>
    <row r="879" spans="39:39" hidden="1">
      <c r="AM879" s="334"/>
    </row>
    <row r="880" spans="39:39" hidden="1">
      <c r="AM880" s="334"/>
    </row>
    <row r="881" spans="39:39" hidden="1">
      <c r="AM881" s="334"/>
    </row>
    <row r="882" spans="39:39" hidden="1">
      <c r="AM882" s="334"/>
    </row>
    <row r="883" spans="39:39" hidden="1">
      <c r="AM883" s="334"/>
    </row>
    <row r="884" spans="39:39" hidden="1">
      <c r="AM884" s="334"/>
    </row>
    <row r="885" spans="39:39" hidden="1">
      <c r="AM885" s="334"/>
    </row>
    <row r="886" spans="39:39" hidden="1">
      <c r="AM886" s="334"/>
    </row>
    <row r="887" spans="39:39" hidden="1">
      <c r="AM887" s="334"/>
    </row>
    <row r="888" spans="39:39" hidden="1">
      <c r="AM888" s="334"/>
    </row>
    <row r="889" spans="39:39" hidden="1">
      <c r="AM889" s="334"/>
    </row>
    <row r="890" spans="39:39" hidden="1">
      <c r="AM890" s="334"/>
    </row>
    <row r="891" spans="39:39" hidden="1">
      <c r="AM891" s="334"/>
    </row>
    <row r="892" spans="39:39" hidden="1">
      <c r="AM892" s="334"/>
    </row>
    <row r="893" spans="39:39" hidden="1">
      <c r="AM893" s="334"/>
    </row>
    <row r="894" spans="39:39" hidden="1">
      <c r="AM894" s="334"/>
    </row>
    <row r="895" spans="39:39" hidden="1">
      <c r="AM895" s="334"/>
    </row>
    <row r="896" spans="39:39" hidden="1">
      <c r="AM896" s="334"/>
    </row>
    <row r="897" spans="39:39" hidden="1">
      <c r="AM897" s="334"/>
    </row>
    <row r="898" spans="39:39" hidden="1">
      <c r="AM898" s="334"/>
    </row>
    <row r="899" spans="39:39" hidden="1">
      <c r="AM899" s="334"/>
    </row>
    <row r="900" spans="39:39" hidden="1">
      <c r="AM900" s="334"/>
    </row>
    <row r="901" spans="39:39" hidden="1">
      <c r="AM901" s="334"/>
    </row>
    <row r="902" spans="39:39" hidden="1">
      <c r="AM902" s="334"/>
    </row>
    <row r="903" spans="39:39" hidden="1">
      <c r="AM903" s="334"/>
    </row>
    <row r="904" spans="39:39" hidden="1">
      <c r="AM904" s="334"/>
    </row>
    <row r="905" spans="39:39" hidden="1">
      <c r="AM905" s="334"/>
    </row>
    <row r="906" spans="39:39" hidden="1">
      <c r="AM906" s="334"/>
    </row>
    <row r="907" spans="39:39" hidden="1">
      <c r="AM907" s="334"/>
    </row>
    <row r="908" spans="39:39" hidden="1">
      <c r="AM908" s="334"/>
    </row>
    <row r="909" spans="39:39" hidden="1">
      <c r="AM909" s="334"/>
    </row>
    <row r="910" spans="39:39" hidden="1">
      <c r="AM910" s="334"/>
    </row>
    <row r="911" spans="39:39" hidden="1">
      <c r="AM911" s="334"/>
    </row>
    <row r="912" spans="39:39" hidden="1">
      <c r="AM912" s="334"/>
    </row>
    <row r="913" spans="39:39" hidden="1">
      <c r="AM913" s="334"/>
    </row>
    <row r="914" spans="39:39" hidden="1">
      <c r="AM914" s="334"/>
    </row>
    <row r="915" spans="39:39" hidden="1">
      <c r="AM915" s="334"/>
    </row>
    <row r="916" spans="39:39" hidden="1">
      <c r="AM916" s="334"/>
    </row>
    <row r="917" spans="39:39" hidden="1">
      <c r="AM917" s="334"/>
    </row>
    <row r="918" spans="39:39" hidden="1">
      <c r="AM918" s="334"/>
    </row>
    <row r="919" spans="39:39" hidden="1">
      <c r="AM919" s="334"/>
    </row>
    <row r="920" spans="39:39" hidden="1">
      <c r="AM920" s="334"/>
    </row>
    <row r="921" spans="39:39" hidden="1">
      <c r="AM921" s="334"/>
    </row>
    <row r="922" spans="39:39" hidden="1">
      <c r="AM922" s="334"/>
    </row>
    <row r="923" spans="39:39" hidden="1">
      <c r="AM923" s="334"/>
    </row>
    <row r="924" spans="39:39" hidden="1">
      <c r="AM924" s="334"/>
    </row>
    <row r="925" spans="39:39" hidden="1">
      <c r="AM925" s="334"/>
    </row>
    <row r="926" spans="39:39" hidden="1">
      <c r="AM926" s="334"/>
    </row>
    <row r="927" spans="39:39" hidden="1">
      <c r="AM927" s="334"/>
    </row>
    <row r="928" spans="39:39" hidden="1">
      <c r="AM928" s="334"/>
    </row>
    <row r="929" spans="39:39" hidden="1">
      <c r="AM929" s="334"/>
    </row>
    <row r="930" spans="39:39" hidden="1">
      <c r="AM930" s="334"/>
    </row>
    <row r="931" spans="39:39" hidden="1">
      <c r="AM931" s="334"/>
    </row>
    <row r="932" spans="39:39" hidden="1">
      <c r="AM932" s="334"/>
    </row>
    <row r="933" spans="39:39" hidden="1">
      <c r="AM933" s="334"/>
    </row>
    <row r="934" spans="39:39" hidden="1">
      <c r="AM934" s="334"/>
    </row>
    <row r="935" spans="39:39" hidden="1">
      <c r="AM935" s="334"/>
    </row>
    <row r="936" spans="39:39" hidden="1">
      <c r="AM936" s="334"/>
    </row>
    <row r="937" spans="39:39" hidden="1">
      <c r="AM937" s="334"/>
    </row>
    <row r="938" spans="39:39" hidden="1">
      <c r="AM938" s="334"/>
    </row>
    <row r="939" spans="39:39" hidden="1">
      <c r="AM939" s="334"/>
    </row>
    <row r="940" spans="39:39" hidden="1">
      <c r="AM940" s="334"/>
    </row>
    <row r="941" spans="39:39" hidden="1">
      <c r="AM941" s="334"/>
    </row>
    <row r="942" spans="39:39" hidden="1">
      <c r="AM942" s="334"/>
    </row>
    <row r="943" spans="39:39" hidden="1">
      <c r="AM943" s="334"/>
    </row>
    <row r="944" spans="39:39" hidden="1">
      <c r="AM944" s="334"/>
    </row>
    <row r="945" spans="39:39" hidden="1">
      <c r="AM945" s="334"/>
    </row>
    <row r="946" spans="39:39" hidden="1">
      <c r="AM946" s="334"/>
    </row>
    <row r="947" spans="39:39" hidden="1">
      <c r="AM947" s="334"/>
    </row>
    <row r="948" spans="39:39" hidden="1">
      <c r="AM948" s="334"/>
    </row>
    <row r="949" spans="39:39" hidden="1">
      <c r="AM949" s="334"/>
    </row>
    <row r="950" spans="39:39" hidden="1">
      <c r="AM950" s="334"/>
    </row>
    <row r="951" spans="39:39" hidden="1">
      <c r="AM951" s="334"/>
    </row>
    <row r="952" spans="39:39" hidden="1">
      <c r="AM952" s="334"/>
    </row>
    <row r="953" spans="39:39" hidden="1">
      <c r="AM953" s="334"/>
    </row>
    <row r="954" spans="39:39" hidden="1">
      <c r="AM954" s="334"/>
    </row>
    <row r="955" spans="39:39" hidden="1">
      <c r="AM955" s="334"/>
    </row>
    <row r="956" spans="39:39" hidden="1">
      <c r="AM956" s="334"/>
    </row>
    <row r="957" spans="39:39" hidden="1">
      <c r="AM957" s="334"/>
    </row>
    <row r="958" spans="39:39" hidden="1">
      <c r="AM958" s="334"/>
    </row>
    <row r="959" spans="39:39" hidden="1">
      <c r="AM959" s="334"/>
    </row>
    <row r="960" spans="39:39" hidden="1">
      <c r="AM960" s="334"/>
    </row>
    <row r="961" spans="39:39" hidden="1">
      <c r="AM961" s="334"/>
    </row>
    <row r="962" spans="39:39" hidden="1">
      <c r="AM962" s="334"/>
    </row>
    <row r="963" spans="39:39" hidden="1">
      <c r="AM963" s="334"/>
    </row>
    <row r="964" spans="39:39" hidden="1">
      <c r="AM964" s="334"/>
    </row>
    <row r="965" spans="39:39" hidden="1">
      <c r="AM965" s="334"/>
    </row>
    <row r="966" spans="39:39" hidden="1">
      <c r="AM966" s="334"/>
    </row>
    <row r="967" spans="39:39" hidden="1">
      <c r="AM967" s="334"/>
    </row>
    <row r="968" spans="39:39" hidden="1">
      <c r="AM968" s="334"/>
    </row>
    <row r="969" spans="39:39" hidden="1">
      <c r="AM969" s="334"/>
    </row>
    <row r="970" spans="39:39" hidden="1">
      <c r="AM970" s="334"/>
    </row>
    <row r="971" spans="39:39" hidden="1">
      <c r="AM971" s="334"/>
    </row>
    <row r="972" spans="39:39" hidden="1">
      <c r="AM972" s="334"/>
    </row>
    <row r="973" spans="39:39" hidden="1">
      <c r="AM973" s="334"/>
    </row>
    <row r="974" spans="39:39" hidden="1">
      <c r="AM974" s="334"/>
    </row>
    <row r="975" spans="39:39" hidden="1">
      <c r="AM975" s="334"/>
    </row>
    <row r="976" spans="39:39" hidden="1">
      <c r="AM976" s="334"/>
    </row>
    <row r="977" spans="39:39" hidden="1">
      <c r="AM977" s="334"/>
    </row>
    <row r="978" spans="39:39" hidden="1">
      <c r="AM978" s="334"/>
    </row>
    <row r="979" spans="39:39" hidden="1">
      <c r="AM979" s="334"/>
    </row>
    <row r="980" spans="39:39" hidden="1">
      <c r="AM980" s="334"/>
    </row>
    <row r="981" spans="39:39" hidden="1">
      <c r="AM981" s="334"/>
    </row>
    <row r="982" spans="39:39" hidden="1">
      <c r="AM982" s="334"/>
    </row>
    <row r="983" spans="39:39" hidden="1">
      <c r="AM983" s="334"/>
    </row>
    <row r="984" spans="39:39" hidden="1">
      <c r="AM984" s="334"/>
    </row>
    <row r="985" spans="39:39" hidden="1">
      <c r="AM985" s="334"/>
    </row>
    <row r="986" spans="39:39" hidden="1">
      <c r="AM986" s="334"/>
    </row>
    <row r="987" spans="39:39" hidden="1">
      <c r="AM987" s="334"/>
    </row>
    <row r="988" spans="39:39" hidden="1">
      <c r="AM988" s="334"/>
    </row>
    <row r="989" spans="39:39" hidden="1">
      <c r="AM989" s="334"/>
    </row>
    <row r="990" spans="39:39" hidden="1">
      <c r="AM990" s="334"/>
    </row>
    <row r="991" spans="39:39" hidden="1">
      <c r="AM991" s="334"/>
    </row>
    <row r="992" spans="39:39" hidden="1">
      <c r="AM992" s="334"/>
    </row>
    <row r="993" spans="39:39" hidden="1">
      <c r="AM993" s="334"/>
    </row>
    <row r="994" spans="39:39" hidden="1">
      <c r="AM994" s="334"/>
    </row>
    <row r="995" spans="39:39" hidden="1">
      <c r="AM995" s="334"/>
    </row>
    <row r="996" spans="39:39" hidden="1">
      <c r="AM996" s="334"/>
    </row>
    <row r="997" spans="39:39" hidden="1">
      <c r="AM997" s="334"/>
    </row>
    <row r="998" spans="39:39" hidden="1">
      <c r="AM998" s="334"/>
    </row>
    <row r="999" spans="39:39" hidden="1">
      <c r="AM999" s="334"/>
    </row>
    <row r="1000" spans="39:39" hidden="1">
      <c r="AM1000" s="334"/>
    </row>
    <row r="1001" spans="39:39" hidden="1">
      <c r="AM1001" s="334"/>
    </row>
    <row r="1002" spans="39:39" hidden="1">
      <c r="AM1002" s="334"/>
    </row>
    <row r="1003" spans="39:39" hidden="1">
      <c r="AM1003" s="334"/>
    </row>
    <row r="1004" spans="39:39" hidden="1">
      <c r="AM1004" s="334"/>
    </row>
    <row r="1005" spans="39:39" hidden="1">
      <c r="AM1005" s="334"/>
    </row>
    <row r="1006" spans="39:39" hidden="1">
      <c r="AM1006" s="334"/>
    </row>
    <row r="1007" spans="39:39" hidden="1">
      <c r="AM1007" s="334"/>
    </row>
    <row r="1008" spans="39:39" hidden="1">
      <c r="AM1008" s="334"/>
    </row>
    <row r="1009" spans="39:39" hidden="1">
      <c r="AM1009" s="334"/>
    </row>
    <row r="1010" spans="39:39" hidden="1">
      <c r="AM1010" s="334"/>
    </row>
    <row r="1011" spans="39:39" hidden="1">
      <c r="AM1011" s="334"/>
    </row>
    <row r="1012" spans="39:39" hidden="1">
      <c r="AM1012" s="334"/>
    </row>
    <row r="1013" spans="39:39" hidden="1">
      <c r="AM1013" s="334"/>
    </row>
    <row r="1014" spans="39:39" hidden="1">
      <c r="AM1014" s="334"/>
    </row>
    <row r="1015" spans="39:39" hidden="1">
      <c r="AM1015" s="334"/>
    </row>
    <row r="1016" spans="39:39" hidden="1">
      <c r="AM1016" s="334"/>
    </row>
    <row r="1017" spans="39:39" hidden="1">
      <c r="AM1017" s="334"/>
    </row>
    <row r="1018" spans="39:39" hidden="1">
      <c r="AM1018" s="334"/>
    </row>
    <row r="1019" spans="39:39" hidden="1">
      <c r="AM1019" s="334"/>
    </row>
    <row r="1020" spans="39:39" hidden="1">
      <c r="AM1020" s="334"/>
    </row>
    <row r="1021" spans="39:39" hidden="1">
      <c r="AM1021" s="334"/>
    </row>
    <row r="1022" spans="39:39" hidden="1">
      <c r="AM1022" s="334"/>
    </row>
    <row r="1023" spans="39:39" hidden="1">
      <c r="AM1023" s="334"/>
    </row>
    <row r="1024" spans="39:39" hidden="1">
      <c r="AM1024" s="334"/>
    </row>
    <row r="1025" spans="39:39" hidden="1">
      <c r="AM1025" s="334"/>
    </row>
    <row r="1026" spans="39:39" hidden="1">
      <c r="AM1026" s="334"/>
    </row>
    <row r="1027" spans="39:39" hidden="1">
      <c r="AM1027" s="334"/>
    </row>
    <row r="1028" spans="39:39" hidden="1">
      <c r="AM1028" s="334"/>
    </row>
    <row r="1029" spans="39:39" hidden="1">
      <c r="AM1029" s="334"/>
    </row>
    <row r="1030" spans="39:39" hidden="1">
      <c r="AM1030" s="334"/>
    </row>
    <row r="1031" spans="39:39" hidden="1">
      <c r="AM1031" s="334"/>
    </row>
    <row r="1032" spans="39:39" hidden="1">
      <c r="AM1032" s="334"/>
    </row>
    <row r="1033" spans="39:39" hidden="1">
      <c r="AM1033" s="334"/>
    </row>
    <row r="1034" spans="39:39" hidden="1">
      <c r="AM1034" s="334"/>
    </row>
    <row r="1035" spans="39:39" hidden="1">
      <c r="AM1035" s="334"/>
    </row>
    <row r="1036" spans="39:39" hidden="1">
      <c r="AM1036" s="334"/>
    </row>
    <row r="1037" spans="39:39" hidden="1">
      <c r="AM1037" s="334"/>
    </row>
    <row r="1038" spans="39:39" hidden="1">
      <c r="AM1038" s="334"/>
    </row>
    <row r="1039" spans="39:39" hidden="1">
      <c r="AM1039" s="334"/>
    </row>
    <row r="1040" spans="39:39" hidden="1">
      <c r="AM1040" s="334"/>
    </row>
    <row r="1041" spans="39:39" hidden="1">
      <c r="AM1041" s="334"/>
    </row>
    <row r="1042" spans="39:39" hidden="1">
      <c r="AM1042" s="334"/>
    </row>
    <row r="1043" spans="39:39" hidden="1">
      <c r="AM1043" s="334"/>
    </row>
    <row r="1044" spans="39:39" hidden="1">
      <c r="AM1044" s="334"/>
    </row>
    <row r="1045" spans="39:39" hidden="1">
      <c r="AM1045" s="334"/>
    </row>
    <row r="1046" spans="39:39" hidden="1">
      <c r="AM1046" s="334"/>
    </row>
    <row r="1047" spans="39:39" hidden="1">
      <c r="AM1047" s="334"/>
    </row>
    <row r="1048" spans="39:39" hidden="1">
      <c r="AM1048" s="334"/>
    </row>
    <row r="1049" spans="39:39" hidden="1">
      <c r="AM1049" s="334"/>
    </row>
    <row r="1050" spans="39:39" hidden="1">
      <c r="AM1050" s="334"/>
    </row>
    <row r="1051" spans="39:39" hidden="1">
      <c r="AM1051" s="334"/>
    </row>
    <row r="1052" spans="39:39" hidden="1">
      <c r="AM1052" s="334"/>
    </row>
    <row r="1053" spans="39:39" hidden="1">
      <c r="AM1053" s="334"/>
    </row>
    <row r="1054" spans="39:39" hidden="1">
      <c r="AM1054" s="334"/>
    </row>
    <row r="1055" spans="39:39" hidden="1">
      <c r="AM1055" s="334"/>
    </row>
    <row r="1056" spans="39:39" hidden="1">
      <c r="AM1056" s="334"/>
    </row>
    <row r="1057" spans="39:39" hidden="1">
      <c r="AM1057" s="334"/>
    </row>
    <row r="1058" spans="39:39" hidden="1">
      <c r="AM1058" s="334"/>
    </row>
    <row r="1059" spans="39:39" hidden="1">
      <c r="AM1059" s="334"/>
    </row>
    <row r="1060" spans="39:39" hidden="1">
      <c r="AM1060" s="334"/>
    </row>
    <row r="1061" spans="39:39" hidden="1">
      <c r="AM1061" s="334"/>
    </row>
    <row r="1062" spans="39:39" hidden="1">
      <c r="AM1062" s="334"/>
    </row>
    <row r="1063" spans="39:39" hidden="1">
      <c r="AM1063" s="334"/>
    </row>
    <row r="1064" spans="39:39" hidden="1">
      <c r="AM1064" s="334"/>
    </row>
    <row r="1065" spans="39:39" hidden="1">
      <c r="AM1065" s="334"/>
    </row>
    <row r="1066" spans="39:39" hidden="1">
      <c r="AM1066" s="334"/>
    </row>
    <row r="1067" spans="39:39" hidden="1">
      <c r="AM1067" s="334"/>
    </row>
    <row r="1068" spans="39:39" hidden="1">
      <c r="AM1068" s="334"/>
    </row>
    <row r="1069" spans="39:39" hidden="1">
      <c r="AM1069" s="334"/>
    </row>
    <row r="1070" spans="39:39" hidden="1">
      <c r="AM1070" s="334"/>
    </row>
    <row r="1071" spans="39:39" hidden="1">
      <c r="AM1071" s="334"/>
    </row>
    <row r="1072" spans="39:39" hidden="1">
      <c r="AM1072" s="334"/>
    </row>
    <row r="1073" spans="39:39" hidden="1">
      <c r="AM1073" s="334"/>
    </row>
    <row r="1074" spans="39:39" hidden="1">
      <c r="AM1074" s="334"/>
    </row>
    <row r="1075" spans="39:39" hidden="1">
      <c r="AM1075" s="334"/>
    </row>
    <row r="1076" spans="39:39" hidden="1">
      <c r="AM1076" s="334"/>
    </row>
    <row r="1077" spans="39:39" hidden="1">
      <c r="AM1077" s="334"/>
    </row>
    <row r="1078" spans="39:39" hidden="1">
      <c r="AM1078" s="334"/>
    </row>
    <row r="1079" spans="39:39" hidden="1">
      <c r="AM1079" s="334"/>
    </row>
    <row r="1080" spans="39:39" hidden="1">
      <c r="AM1080" s="334"/>
    </row>
    <row r="1081" spans="39:39" hidden="1">
      <c r="AM1081" s="334"/>
    </row>
    <row r="1082" spans="39:39" hidden="1">
      <c r="AM1082" s="334"/>
    </row>
    <row r="1083" spans="39:39" hidden="1">
      <c r="AM1083" s="334"/>
    </row>
    <row r="1084" spans="39:39" hidden="1">
      <c r="AM1084" s="334"/>
    </row>
    <row r="1085" spans="39:39" hidden="1">
      <c r="AM1085" s="334"/>
    </row>
    <row r="1086" spans="39:39" hidden="1">
      <c r="AM1086" s="334"/>
    </row>
    <row r="1087" spans="39:39" hidden="1">
      <c r="AM1087" s="334"/>
    </row>
    <row r="1088" spans="39:39" hidden="1">
      <c r="AM1088" s="334"/>
    </row>
    <row r="1089" spans="39:39" hidden="1">
      <c r="AM1089" s="334"/>
    </row>
    <row r="1090" spans="39:39" hidden="1">
      <c r="AM1090" s="334"/>
    </row>
    <row r="1091" spans="39:39" hidden="1">
      <c r="AM1091" s="334"/>
    </row>
    <row r="1092" spans="39:39" hidden="1">
      <c r="AM1092" s="334"/>
    </row>
    <row r="1093" spans="39:39" hidden="1">
      <c r="AM1093" s="334"/>
    </row>
    <row r="1094" spans="39:39" hidden="1">
      <c r="AM1094" s="334"/>
    </row>
    <row r="1095" spans="39:39" hidden="1">
      <c r="AM1095" s="334"/>
    </row>
    <row r="1096" spans="39:39" hidden="1">
      <c r="AM1096" s="334"/>
    </row>
    <row r="1097" spans="39:39" hidden="1">
      <c r="AM1097" s="334"/>
    </row>
    <row r="1098" spans="39:39" hidden="1">
      <c r="AM1098" s="334"/>
    </row>
    <row r="1099" spans="39:39" hidden="1">
      <c r="AM1099" s="334"/>
    </row>
    <row r="1100" spans="39:39" hidden="1">
      <c r="AM1100" s="334"/>
    </row>
    <row r="1101" spans="39:39" hidden="1">
      <c r="AM1101" s="334"/>
    </row>
    <row r="1102" spans="39:39" hidden="1">
      <c r="AM1102" s="334"/>
    </row>
    <row r="1103" spans="39:39" hidden="1">
      <c r="AM1103" s="334"/>
    </row>
    <row r="1104" spans="39:39" hidden="1">
      <c r="AM1104" s="334"/>
    </row>
    <row r="1105" spans="39:39" hidden="1">
      <c r="AM1105" s="334"/>
    </row>
    <row r="1106" spans="39:39" hidden="1">
      <c r="AM1106" s="334"/>
    </row>
    <row r="1107" spans="39:39" hidden="1">
      <c r="AM1107" s="334"/>
    </row>
    <row r="1108" spans="39:39" hidden="1">
      <c r="AM1108" s="334"/>
    </row>
    <row r="1109" spans="39:39" hidden="1">
      <c r="AM1109" s="334"/>
    </row>
    <row r="1110" spans="39:39" hidden="1">
      <c r="AM1110" s="334"/>
    </row>
    <row r="1111" spans="39:39" hidden="1">
      <c r="AM1111" s="334"/>
    </row>
    <row r="1112" spans="39:39" hidden="1">
      <c r="AM1112" s="334"/>
    </row>
    <row r="1113" spans="39:39" hidden="1">
      <c r="AM1113" s="334"/>
    </row>
    <row r="1114" spans="39:39" hidden="1">
      <c r="AM1114" s="334"/>
    </row>
    <row r="1115" spans="39:39" hidden="1">
      <c r="AM1115" s="334"/>
    </row>
    <row r="1116" spans="39:39" hidden="1">
      <c r="AM1116" s="334"/>
    </row>
    <row r="1117" spans="39:39" hidden="1">
      <c r="AM1117" s="334"/>
    </row>
    <row r="1118" spans="39:39" hidden="1">
      <c r="AM1118" s="334"/>
    </row>
    <row r="1119" spans="39:39" hidden="1">
      <c r="AM1119" s="334"/>
    </row>
    <row r="1120" spans="39:39" hidden="1">
      <c r="AM1120" s="334"/>
    </row>
    <row r="1121" spans="39:39" hidden="1">
      <c r="AM1121" s="334"/>
    </row>
    <row r="1122" spans="39:39" hidden="1">
      <c r="AM1122" s="334"/>
    </row>
    <row r="1123" spans="39:39" hidden="1">
      <c r="AM1123" s="334"/>
    </row>
    <row r="1124" spans="39:39" hidden="1">
      <c r="AM1124" s="334"/>
    </row>
    <row r="1125" spans="39:39" hidden="1">
      <c r="AM1125" s="334"/>
    </row>
    <row r="1126" spans="39:39" hidden="1">
      <c r="AM1126" s="334"/>
    </row>
    <row r="1127" spans="39:39" hidden="1">
      <c r="AM1127" s="334"/>
    </row>
    <row r="1128" spans="39:39" hidden="1">
      <c r="AM1128" s="334"/>
    </row>
    <row r="1129" spans="39:39" hidden="1">
      <c r="AM1129" s="334"/>
    </row>
    <row r="1130" spans="39:39" hidden="1">
      <c r="AM1130" s="334"/>
    </row>
    <row r="1131" spans="39:39" hidden="1">
      <c r="AM1131" s="334"/>
    </row>
    <row r="1132" spans="39:39" hidden="1">
      <c r="AM1132" s="334"/>
    </row>
    <row r="1133" spans="39:39" hidden="1">
      <c r="AM1133" s="334"/>
    </row>
    <row r="1134" spans="39:39" hidden="1">
      <c r="AM1134" s="334"/>
    </row>
    <row r="1135" spans="39:39" hidden="1">
      <c r="AM1135" s="334"/>
    </row>
    <row r="1136" spans="39:39" hidden="1">
      <c r="AM1136" s="334"/>
    </row>
    <row r="1137" spans="39:39" hidden="1">
      <c r="AM1137" s="334"/>
    </row>
    <row r="1138" spans="39:39" hidden="1">
      <c r="AM1138" s="334"/>
    </row>
    <row r="1139" spans="39:39" hidden="1">
      <c r="AM1139" s="334"/>
    </row>
    <row r="1140" spans="39:39" hidden="1">
      <c r="AM1140" s="334"/>
    </row>
    <row r="1141" spans="39:39" hidden="1">
      <c r="AM1141" s="334"/>
    </row>
    <row r="1142" spans="39:39" hidden="1">
      <c r="AM1142" s="334"/>
    </row>
    <row r="1143" spans="39:39" hidden="1">
      <c r="AM1143" s="334"/>
    </row>
    <row r="1144" spans="39:39" hidden="1">
      <c r="AM1144" s="334"/>
    </row>
    <row r="1145" spans="39:39" hidden="1">
      <c r="AM1145" s="334"/>
    </row>
    <row r="1146" spans="39:39" hidden="1">
      <c r="AM1146" s="334"/>
    </row>
    <row r="1147" spans="39:39" hidden="1">
      <c r="AM1147" s="334"/>
    </row>
    <row r="1148" spans="39:39" hidden="1">
      <c r="AM1148" s="334"/>
    </row>
    <row r="1149" spans="39:39" hidden="1">
      <c r="AM1149" s="334"/>
    </row>
    <row r="1150" spans="39:39" hidden="1">
      <c r="AM1150" s="334"/>
    </row>
    <row r="1151" spans="39:39" hidden="1">
      <c r="AM1151" s="334"/>
    </row>
    <row r="1152" spans="39:39" hidden="1">
      <c r="AM1152" s="334"/>
    </row>
    <row r="1153" spans="39:39" hidden="1">
      <c r="AM1153" s="334"/>
    </row>
    <row r="1154" spans="39:39" hidden="1">
      <c r="AM1154" s="334"/>
    </row>
    <row r="1155" spans="39:39" hidden="1">
      <c r="AM1155" s="334"/>
    </row>
    <row r="1156" spans="39:39" hidden="1">
      <c r="AM1156" s="334"/>
    </row>
    <row r="1157" spans="39:39" hidden="1">
      <c r="AM1157" s="334"/>
    </row>
    <row r="1158" spans="39:39" hidden="1">
      <c r="AM1158" s="334"/>
    </row>
    <row r="1159" spans="39:39" hidden="1">
      <c r="AM1159" s="334"/>
    </row>
    <row r="1160" spans="39:39" hidden="1">
      <c r="AM1160" s="334"/>
    </row>
    <row r="1161" spans="39:39" hidden="1">
      <c r="AM1161" s="334"/>
    </row>
    <row r="1162" spans="39:39" hidden="1">
      <c r="AM1162" s="334"/>
    </row>
    <row r="1163" spans="39:39" hidden="1">
      <c r="AM1163" s="334"/>
    </row>
    <row r="1164" spans="39:39" hidden="1">
      <c r="AM1164" s="334"/>
    </row>
    <row r="1165" spans="39:39" hidden="1">
      <c r="AM1165" s="334"/>
    </row>
    <row r="1166" spans="39:39" hidden="1">
      <c r="AM1166" s="334"/>
    </row>
    <row r="1167" spans="39:39" hidden="1">
      <c r="AM1167" s="334"/>
    </row>
    <row r="1168" spans="39:39" hidden="1">
      <c r="AM1168" s="334"/>
    </row>
    <row r="1169" spans="39:39" hidden="1">
      <c r="AM1169" s="334"/>
    </row>
    <row r="1170" spans="39:39" hidden="1">
      <c r="AM1170" s="334"/>
    </row>
    <row r="1171" spans="39:39" hidden="1">
      <c r="AM1171" s="334"/>
    </row>
    <row r="1172" spans="39:39" hidden="1">
      <c r="AM1172" s="334"/>
    </row>
    <row r="1173" spans="39:39" hidden="1">
      <c r="AM1173" s="334"/>
    </row>
    <row r="1174" spans="39:39" hidden="1">
      <c r="AM1174" s="334"/>
    </row>
    <row r="1175" spans="39:39" hidden="1">
      <c r="AM1175" s="334"/>
    </row>
    <row r="1176" spans="39:39" hidden="1">
      <c r="AM1176" s="334"/>
    </row>
    <row r="1177" spans="39:39" hidden="1">
      <c r="AM1177" s="334"/>
    </row>
    <row r="1178" spans="39:39" hidden="1">
      <c r="AM1178" s="334"/>
    </row>
    <row r="1179" spans="39:39" hidden="1">
      <c r="AM1179" s="334"/>
    </row>
    <row r="1180" spans="39:39" hidden="1">
      <c r="AM1180" s="334"/>
    </row>
    <row r="1181" spans="39:39" hidden="1">
      <c r="AM1181" s="334"/>
    </row>
    <row r="1182" spans="39:39" hidden="1">
      <c r="AM1182" s="334"/>
    </row>
    <row r="1183" spans="39:39" hidden="1">
      <c r="AM1183" s="334"/>
    </row>
    <row r="1184" spans="39:39" hidden="1">
      <c r="AM1184" s="334"/>
    </row>
    <row r="1185" spans="39:39" hidden="1">
      <c r="AM1185" s="334"/>
    </row>
    <row r="1186" spans="39:39" hidden="1">
      <c r="AM1186" s="334"/>
    </row>
    <row r="1187" spans="39:39" hidden="1">
      <c r="AM1187" s="334"/>
    </row>
    <row r="1188" spans="39:39" hidden="1">
      <c r="AM1188" s="334"/>
    </row>
    <row r="1189" spans="39:39" hidden="1">
      <c r="AM1189" s="334"/>
    </row>
    <row r="1190" spans="39:39" hidden="1">
      <c r="AM1190" s="334"/>
    </row>
    <row r="1191" spans="39:39" hidden="1">
      <c r="AM1191" s="334"/>
    </row>
    <row r="1192" spans="39:39" hidden="1">
      <c r="AM1192" s="334"/>
    </row>
    <row r="1193" spans="39:39" hidden="1">
      <c r="AM1193" s="334"/>
    </row>
    <row r="1194" spans="39:39" hidden="1">
      <c r="AM1194" s="334"/>
    </row>
    <row r="1195" spans="39:39" hidden="1">
      <c r="AM1195" s="334"/>
    </row>
    <row r="1196" spans="39:39" hidden="1">
      <c r="AM1196" s="334"/>
    </row>
    <row r="1197" spans="39:39" hidden="1">
      <c r="AM1197" s="334"/>
    </row>
    <row r="1198" spans="39:39" hidden="1">
      <c r="AM1198" s="334"/>
    </row>
    <row r="1199" spans="39:39" hidden="1">
      <c r="AM1199" s="334"/>
    </row>
    <row r="1200" spans="39:39" hidden="1">
      <c r="AM1200" s="334"/>
    </row>
    <row r="1201" spans="39:39" hidden="1">
      <c r="AM1201" s="334"/>
    </row>
    <row r="1202" spans="39:39" hidden="1">
      <c r="AM1202" s="334"/>
    </row>
    <row r="1203" spans="39:39" hidden="1">
      <c r="AM1203" s="334"/>
    </row>
    <row r="1204" spans="39:39" hidden="1">
      <c r="AM1204" s="334"/>
    </row>
    <row r="1205" spans="39:39" hidden="1">
      <c r="AM1205" s="334"/>
    </row>
    <row r="1206" spans="39:39" hidden="1">
      <c r="AM1206" s="334"/>
    </row>
    <row r="1207" spans="39:39" hidden="1">
      <c r="AM1207" s="334"/>
    </row>
    <row r="1208" spans="39:39" hidden="1">
      <c r="AM1208" s="334"/>
    </row>
    <row r="1209" spans="39:39" hidden="1">
      <c r="AM1209" s="334"/>
    </row>
    <row r="1210" spans="39:39" hidden="1">
      <c r="AM1210" s="334"/>
    </row>
    <row r="1211" spans="39:39" hidden="1">
      <c r="AM1211" s="334"/>
    </row>
    <row r="1212" spans="39:39" hidden="1">
      <c r="AM1212" s="334"/>
    </row>
    <row r="1213" spans="39:39" hidden="1">
      <c r="AM1213" s="334"/>
    </row>
    <row r="1214" spans="39:39" hidden="1">
      <c r="AM1214" s="334"/>
    </row>
    <row r="1215" spans="39:39" hidden="1">
      <c r="AM1215" s="334"/>
    </row>
    <row r="1216" spans="39:39" hidden="1">
      <c r="AM1216" s="334"/>
    </row>
    <row r="1217" spans="39:39" hidden="1">
      <c r="AM1217" s="334"/>
    </row>
    <row r="1218" spans="39:39" hidden="1">
      <c r="AM1218" s="334"/>
    </row>
    <row r="1219" spans="39:39" hidden="1">
      <c r="AM1219" s="334"/>
    </row>
    <row r="1220" spans="39:39" hidden="1">
      <c r="AM1220" s="334"/>
    </row>
    <row r="1221" spans="39:39" hidden="1">
      <c r="AM1221" s="334"/>
    </row>
    <row r="1222" spans="39:39" hidden="1">
      <c r="AM1222" s="334"/>
    </row>
    <row r="1223" spans="39:39" hidden="1">
      <c r="AM1223" s="334"/>
    </row>
    <row r="1224" spans="39:39" hidden="1">
      <c r="AM1224" s="334"/>
    </row>
    <row r="1225" spans="39:39" hidden="1">
      <c r="AM1225" s="334"/>
    </row>
    <row r="1226" spans="39:39" hidden="1">
      <c r="AM1226" s="334"/>
    </row>
    <row r="1227" spans="39:39" hidden="1">
      <c r="AM1227" s="334"/>
    </row>
    <row r="1228" spans="39:39" hidden="1">
      <c r="AM1228" s="334"/>
    </row>
    <row r="1229" spans="39:39" hidden="1">
      <c r="AM1229" s="334"/>
    </row>
    <row r="1230" spans="39:39" hidden="1">
      <c r="AM1230" s="334"/>
    </row>
    <row r="1231" spans="39:39" hidden="1">
      <c r="AM1231" s="334"/>
    </row>
    <row r="1232" spans="39:39" hidden="1">
      <c r="AM1232" s="334"/>
    </row>
    <row r="1233" spans="39:39" hidden="1">
      <c r="AM1233" s="334"/>
    </row>
    <row r="1234" spans="39:39" hidden="1">
      <c r="AM1234" s="334"/>
    </row>
    <row r="1235" spans="39:39" hidden="1">
      <c r="AM1235" s="334"/>
    </row>
    <row r="1236" spans="39:39" hidden="1">
      <c r="AM1236" s="334"/>
    </row>
    <row r="1237" spans="39:39" hidden="1">
      <c r="AM1237" s="334"/>
    </row>
    <row r="1238" spans="39:39" hidden="1">
      <c r="AM1238" s="334"/>
    </row>
    <row r="1239" spans="39:39" hidden="1">
      <c r="AM1239" s="334"/>
    </row>
    <row r="1240" spans="39:39" hidden="1">
      <c r="AM1240" s="334"/>
    </row>
    <row r="1241" spans="39:39" hidden="1">
      <c r="AM1241" s="334"/>
    </row>
    <row r="1242" spans="39:39" hidden="1">
      <c r="AM1242" s="334"/>
    </row>
    <row r="1243" spans="39:39" hidden="1">
      <c r="AM1243" s="334"/>
    </row>
    <row r="1244" spans="39:39" hidden="1">
      <c r="AM1244" s="334"/>
    </row>
    <row r="1245" spans="39:39" hidden="1">
      <c r="AM1245" s="334"/>
    </row>
    <row r="1246" spans="39:39" hidden="1">
      <c r="AM1246" s="334"/>
    </row>
    <row r="1247" spans="39:39" hidden="1">
      <c r="AM1247" s="334"/>
    </row>
    <row r="1248" spans="39:39" hidden="1">
      <c r="AM1248" s="334"/>
    </row>
    <row r="1249" spans="39:39" hidden="1">
      <c r="AM1249" s="334"/>
    </row>
    <row r="1250" spans="39:39" hidden="1">
      <c r="AM1250" s="334"/>
    </row>
    <row r="1251" spans="39:39" hidden="1">
      <c r="AM1251" s="334"/>
    </row>
    <row r="1252" spans="39:39" hidden="1">
      <c r="AM1252" s="334"/>
    </row>
    <row r="1253" spans="39:39" hidden="1">
      <c r="AM1253" s="334"/>
    </row>
    <row r="1254" spans="39:39" hidden="1">
      <c r="AM1254" s="334"/>
    </row>
    <row r="1255" spans="39:39" hidden="1">
      <c r="AM1255" s="334"/>
    </row>
    <row r="1256" spans="39:39" hidden="1">
      <c r="AM1256" s="334"/>
    </row>
    <row r="1257" spans="39:39" hidden="1">
      <c r="AM1257" s="334"/>
    </row>
    <row r="1258" spans="39:39" hidden="1">
      <c r="AM1258" s="334"/>
    </row>
    <row r="1259" spans="39:39" hidden="1">
      <c r="AM1259" s="334"/>
    </row>
    <row r="1260" spans="39:39" hidden="1">
      <c r="AM1260" s="334"/>
    </row>
    <row r="1261" spans="39:39" hidden="1">
      <c r="AM1261" s="334"/>
    </row>
    <row r="1262" spans="39:39" hidden="1">
      <c r="AM1262" s="334"/>
    </row>
    <row r="1263" spans="39:39" hidden="1">
      <c r="AM1263" s="334"/>
    </row>
    <row r="1264" spans="39:39" hidden="1">
      <c r="AM1264" s="334"/>
    </row>
    <row r="1265" spans="39:39" hidden="1">
      <c r="AM1265" s="334"/>
    </row>
    <row r="1266" spans="39:39" hidden="1">
      <c r="AM1266" s="334"/>
    </row>
    <row r="1267" spans="39:39" hidden="1">
      <c r="AM1267" s="334"/>
    </row>
    <row r="1268" spans="39:39" hidden="1">
      <c r="AM1268" s="334"/>
    </row>
    <row r="1269" spans="39:39" hidden="1">
      <c r="AM1269" s="334"/>
    </row>
    <row r="1270" spans="39:39" hidden="1">
      <c r="AM1270" s="334"/>
    </row>
    <row r="1271" spans="39:39" hidden="1">
      <c r="AM1271" s="334"/>
    </row>
    <row r="1272" spans="39:39" hidden="1">
      <c r="AM1272" s="334"/>
    </row>
    <row r="1273" spans="39:39" hidden="1">
      <c r="AM1273" s="334"/>
    </row>
    <row r="1274" spans="39:39" hidden="1">
      <c r="AM1274" s="334"/>
    </row>
    <row r="1275" spans="39:39" hidden="1">
      <c r="AM1275" s="334"/>
    </row>
    <row r="1276" spans="39:39" hidden="1">
      <c r="AM1276" s="334"/>
    </row>
    <row r="1277" spans="39:39" hidden="1">
      <c r="AM1277" s="334"/>
    </row>
    <row r="1278" spans="39:39" hidden="1">
      <c r="AM1278" s="334"/>
    </row>
    <row r="1279" spans="39:39" hidden="1">
      <c r="AM1279" s="334"/>
    </row>
    <row r="1280" spans="39:39" hidden="1">
      <c r="AM1280" s="334"/>
    </row>
    <row r="1281" spans="39:39" hidden="1">
      <c r="AM1281" s="334"/>
    </row>
    <row r="1282" spans="39:39" hidden="1">
      <c r="AM1282" s="334"/>
    </row>
    <row r="1283" spans="39:39" hidden="1">
      <c r="AM1283" s="334"/>
    </row>
    <row r="1284" spans="39:39" hidden="1">
      <c r="AM1284" s="334"/>
    </row>
    <row r="1285" spans="39:39" hidden="1">
      <c r="AM1285" s="334"/>
    </row>
    <row r="1286" spans="39:39" hidden="1">
      <c r="AM1286" s="334"/>
    </row>
    <row r="1287" spans="39:39" hidden="1">
      <c r="AM1287" s="334"/>
    </row>
    <row r="1288" spans="39:39" hidden="1">
      <c r="AM1288" s="334"/>
    </row>
    <row r="1289" spans="39:39" hidden="1">
      <c r="AM1289" s="334"/>
    </row>
    <row r="1290" spans="39:39" hidden="1">
      <c r="AM1290" s="334"/>
    </row>
    <row r="1291" spans="39:39" hidden="1">
      <c r="AM1291" s="334"/>
    </row>
    <row r="1292" spans="39:39" hidden="1">
      <c r="AM1292" s="334"/>
    </row>
    <row r="1293" spans="39:39" hidden="1">
      <c r="AM1293" s="334"/>
    </row>
    <row r="1294" spans="39:39" hidden="1">
      <c r="AM1294" s="334"/>
    </row>
    <row r="1295" spans="39:39" hidden="1">
      <c r="AM1295" s="334"/>
    </row>
    <row r="1296" spans="39:39" hidden="1">
      <c r="AM1296" s="334"/>
    </row>
    <row r="1297" spans="39:39" hidden="1">
      <c r="AM1297" s="334"/>
    </row>
    <row r="1298" spans="39:39" hidden="1">
      <c r="AM1298" s="334"/>
    </row>
    <row r="1299" spans="39:39" hidden="1">
      <c r="AM1299" s="334"/>
    </row>
    <row r="1300" spans="39:39" hidden="1">
      <c r="AM1300" s="334"/>
    </row>
    <row r="1301" spans="39:39" hidden="1">
      <c r="AM1301" s="334"/>
    </row>
    <row r="1302" spans="39:39" hidden="1">
      <c r="AM1302" s="334"/>
    </row>
    <row r="1303" spans="39:39" hidden="1">
      <c r="AM1303" s="334"/>
    </row>
    <row r="1304" spans="39:39" hidden="1">
      <c r="AM1304" s="334"/>
    </row>
    <row r="1305" spans="39:39" hidden="1">
      <c r="AM1305" s="334"/>
    </row>
    <row r="1306" spans="39:39" hidden="1">
      <c r="AM1306" s="334"/>
    </row>
    <row r="1307" spans="39:39" hidden="1">
      <c r="AM1307" s="334"/>
    </row>
    <row r="1308" spans="39:39" hidden="1">
      <c r="AM1308" s="334"/>
    </row>
    <row r="1309" spans="39:39" hidden="1">
      <c r="AM1309" s="334"/>
    </row>
    <row r="1310" spans="39:39" hidden="1">
      <c r="AM1310" s="334"/>
    </row>
    <row r="1311" spans="39:39" hidden="1">
      <c r="AM1311" s="334"/>
    </row>
    <row r="1312" spans="39:39" hidden="1">
      <c r="AM1312" s="334"/>
    </row>
    <row r="1313" spans="39:39" hidden="1">
      <c r="AM1313" s="334"/>
    </row>
    <row r="1314" spans="39:39" hidden="1">
      <c r="AM1314" s="334"/>
    </row>
    <row r="1315" spans="39:39" hidden="1">
      <c r="AM1315" s="334"/>
    </row>
    <row r="1316" spans="39:39" hidden="1">
      <c r="AM1316" s="334"/>
    </row>
    <row r="1317" spans="39:39" hidden="1">
      <c r="AM1317" s="334"/>
    </row>
    <row r="1318" spans="39:39" hidden="1">
      <c r="AM1318" s="334"/>
    </row>
    <row r="1319" spans="39:39" hidden="1">
      <c r="AM1319" s="334"/>
    </row>
    <row r="1320" spans="39:39" hidden="1">
      <c r="AM1320" s="334"/>
    </row>
    <row r="1321" spans="39:39" hidden="1">
      <c r="AM1321" s="334"/>
    </row>
    <row r="1322" spans="39:39" hidden="1">
      <c r="AM1322" s="334"/>
    </row>
    <row r="1323" spans="39:39" hidden="1">
      <c r="AM1323" s="334"/>
    </row>
    <row r="1324" spans="39:39" hidden="1">
      <c r="AM1324" s="334" t="s">
        <v>1970</v>
      </c>
    </row>
    <row r="1325" spans="39:39" hidden="1">
      <c r="AM1325" s="334" t="s">
        <v>1014</v>
      </c>
    </row>
    <row r="1326" spans="39:39" hidden="1">
      <c r="AM1326" s="334" t="s">
        <v>1972</v>
      </c>
    </row>
    <row r="1327" spans="39:39" hidden="1">
      <c r="AM1327" s="334" t="s">
        <v>1973</v>
      </c>
    </row>
    <row r="1328" spans="39:39" hidden="1">
      <c r="AM1328" s="334" t="s">
        <v>1006</v>
      </c>
    </row>
    <row r="1329" spans="39:39" hidden="1">
      <c r="AM1329" s="334" t="s">
        <v>1974</v>
      </c>
    </row>
    <row r="1330" spans="39:39" hidden="1">
      <c r="AM1330" s="334" t="s">
        <v>1976</v>
      </c>
    </row>
    <row r="1331" spans="39:39" hidden="1">
      <c r="AM1331" s="334" t="s">
        <v>548</v>
      </c>
    </row>
    <row r="1332" spans="39:39" hidden="1">
      <c r="AM1332" s="334" t="s">
        <v>10</v>
      </c>
    </row>
    <row r="1333" spans="39:39" hidden="1">
      <c r="AM1333" s="334" t="s">
        <v>811</v>
      </c>
    </row>
    <row r="1334" spans="39:39" hidden="1">
      <c r="AM1334" s="334" t="s">
        <v>826</v>
      </c>
    </row>
    <row r="1335" spans="39:39" hidden="1">
      <c r="AM1335" s="334" t="s">
        <v>853</v>
      </c>
    </row>
    <row r="1336" spans="39:39" hidden="1">
      <c r="AM1336" s="334" t="s">
        <v>1977</v>
      </c>
    </row>
    <row r="1337" spans="39:39" hidden="1">
      <c r="AM1337" s="334" t="s">
        <v>452</v>
      </c>
    </row>
    <row r="1338" spans="39:39" hidden="1">
      <c r="AM1338" s="334" t="s">
        <v>881</v>
      </c>
    </row>
    <row r="1339" spans="39:39" hidden="1">
      <c r="AM1339" s="334" t="s">
        <v>1978</v>
      </c>
    </row>
    <row r="1340" spans="39:39" hidden="1">
      <c r="AM1340" s="334" t="s">
        <v>1979</v>
      </c>
    </row>
    <row r="1341" spans="39:39" hidden="1">
      <c r="AM1341" s="334" t="s">
        <v>1981</v>
      </c>
    </row>
    <row r="1342" spans="39:39" hidden="1">
      <c r="AM1342" s="334" t="s">
        <v>1982</v>
      </c>
    </row>
    <row r="1343" spans="39:39" hidden="1">
      <c r="AM1343" s="334" t="s">
        <v>1984</v>
      </c>
    </row>
    <row r="1344" spans="39:39"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spans="1:1" hidden="1"/>
    <row r="1538" spans="1:1" hidden="1"/>
    <row r="1540" spans="1:1">
      <c r="A1540" s="334"/>
    </row>
    <row r="1541" spans="1:1" ht="17.25" hidden="1" customHeight="1"/>
    <row r="1542" spans="1:1" hidden="1"/>
    <row r="1543" spans="1:1" hidden="1"/>
    <row r="1544" spans="1:1" hidden="1"/>
    <row r="1545" spans="1:1" hidden="1"/>
    <row r="1546" spans="1:1" hidden="1"/>
    <row r="1547" spans="1:1" hidden="1"/>
    <row r="1548" spans="1:1" hidden="1"/>
    <row r="1549" spans="1:1" hidden="1"/>
    <row r="1550" spans="1:1" hidden="1"/>
    <row r="1551" spans="1:1" hidden="1"/>
    <row r="1552" spans="1:1"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sheetData>
  <autoFilter ref="A427:Y1862"/>
  <phoneticPr fontId="3"/>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903"/>
  <sheetViews>
    <sheetView zoomScale="115" zoomScaleNormal="115" workbookViewId="0">
      <selection activeCell="D9" sqref="D9"/>
    </sheetView>
  </sheetViews>
  <sheetFormatPr defaultColWidth="9" defaultRowHeight="13"/>
  <cols>
    <col min="1" max="1" width="15.08984375" style="203" bestFit="1" customWidth="1"/>
    <col min="2" max="2" width="10.08984375" style="203" bestFit="1" customWidth="1"/>
    <col min="3" max="3" width="17.08984375" style="203" bestFit="1" customWidth="1"/>
    <col min="4" max="4" width="23.08984375" style="203" customWidth="1"/>
    <col min="5" max="5" width="15.08984375" style="203" bestFit="1" customWidth="1"/>
    <col min="6" max="6" width="9" style="203" hidden="1" customWidth="1"/>
    <col min="7" max="16384" width="9" style="203"/>
  </cols>
  <sheetData>
    <row r="1" spans="1:6">
      <c r="A1" s="334" t="s">
        <v>307</v>
      </c>
      <c r="B1" s="334" t="s">
        <v>309</v>
      </c>
      <c r="C1" s="334" t="s">
        <v>314</v>
      </c>
      <c r="D1" s="203" t="s">
        <v>2167</v>
      </c>
      <c r="E1" s="334" t="s">
        <v>307</v>
      </c>
    </row>
    <row r="2" spans="1:6">
      <c r="A2" s="334">
        <v>101</v>
      </c>
      <c r="B2" s="334" t="s">
        <v>315</v>
      </c>
      <c r="C2" s="334" t="s">
        <v>321</v>
      </c>
      <c r="D2" s="203" t="str">
        <f t="shared" ref="D2:D65" si="0">B2&amp;C2</f>
        <v>北海道札幌市中央区</v>
      </c>
      <c r="E2" s="334">
        <v>101</v>
      </c>
      <c r="F2" s="203">
        <f t="shared" ref="F2:F65" si="1">COUNTIF(D:D,D2)</f>
        <v>1</v>
      </c>
    </row>
    <row r="3" spans="1:6">
      <c r="A3" s="334">
        <v>102</v>
      </c>
      <c r="B3" s="334" t="s">
        <v>315</v>
      </c>
      <c r="C3" s="334" t="s">
        <v>326</v>
      </c>
      <c r="D3" s="203" t="str">
        <f t="shared" si="0"/>
        <v>北海道札幌市北区</v>
      </c>
      <c r="E3" s="334">
        <v>102</v>
      </c>
      <c r="F3" s="203">
        <f t="shared" si="1"/>
        <v>1</v>
      </c>
    </row>
    <row r="4" spans="1:6">
      <c r="A4" s="334">
        <v>103</v>
      </c>
      <c r="B4" s="334" t="s">
        <v>315</v>
      </c>
      <c r="C4" s="334" t="s">
        <v>221</v>
      </c>
      <c r="D4" s="203" t="str">
        <f t="shared" si="0"/>
        <v>北海道札幌市東区</v>
      </c>
      <c r="E4" s="334">
        <v>103</v>
      </c>
      <c r="F4" s="203">
        <f t="shared" si="1"/>
        <v>1</v>
      </c>
    </row>
    <row r="5" spans="1:6">
      <c r="A5" s="334">
        <v>104</v>
      </c>
      <c r="B5" s="334" t="s">
        <v>315</v>
      </c>
      <c r="C5" s="334" t="s">
        <v>333</v>
      </c>
      <c r="D5" s="203" t="str">
        <f t="shared" si="0"/>
        <v>北海道札幌市白石区</v>
      </c>
      <c r="E5" s="334">
        <v>104</v>
      </c>
      <c r="F5" s="203">
        <f t="shared" si="1"/>
        <v>1</v>
      </c>
    </row>
    <row r="6" spans="1:6">
      <c r="A6" s="334">
        <v>105</v>
      </c>
      <c r="B6" s="334" t="s">
        <v>315</v>
      </c>
      <c r="C6" s="334" t="s">
        <v>335</v>
      </c>
      <c r="D6" s="203" t="str">
        <f t="shared" si="0"/>
        <v>北海道札幌市豊平区</v>
      </c>
      <c r="E6" s="334">
        <v>105</v>
      </c>
      <c r="F6" s="203">
        <f t="shared" si="1"/>
        <v>1</v>
      </c>
    </row>
    <row r="7" spans="1:6">
      <c r="A7" s="334">
        <v>106</v>
      </c>
      <c r="B7" s="334" t="s">
        <v>315</v>
      </c>
      <c r="C7" s="334" t="s">
        <v>266</v>
      </c>
      <c r="D7" s="203" t="str">
        <f t="shared" si="0"/>
        <v>北海道札幌市南区</v>
      </c>
      <c r="E7" s="334">
        <v>106</v>
      </c>
      <c r="F7" s="203">
        <f t="shared" si="1"/>
        <v>1</v>
      </c>
    </row>
    <row r="8" spans="1:6">
      <c r="A8" s="334">
        <v>107</v>
      </c>
      <c r="B8" s="334" t="s">
        <v>315</v>
      </c>
      <c r="C8" s="334" t="s">
        <v>336</v>
      </c>
      <c r="D8" s="203" t="str">
        <f t="shared" si="0"/>
        <v>北海道札幌市西区</v>
      </c>
      <c r="E8" s="334">
        <v>107</v>
      </c>
      <c r="F8" s="203">
        <f t="shared" si="1"/>
        <v>1</v>
      </c>
    </row>
    <row r="9" spans="1:6">
      <c r="A9" s="334">
        <v>108</v>
      </c>
      <c r="B9" s="334" t="s">
        <v>315</v>
      </c>
      <c r="C9" s="334" t="s">
        <v>337</v>
      </c>
      <c r="D9" s="203" t="str">
        <f t="shared" si="0"/>
        <v>北海道札幌市厚別区</v>
      </c>
      <c r="E9" s="334">
        <v>108</v>
      </c>
      <c r="F9" s="203">
        <f t="shared" si="1"/>
        <v>1</v>
      </c>
    </row>
    <row r="10" spans="1:6">
      <c r="A10" s="334">
        <v>109</v>
      </c>
      <c r="B10" s="334" t="s">
        <v>315</v>
      </c>
      <c r="C10" s="334" t="s">
        <v>340</v>
      </c>
      <c r="D10" s="203" t="str">
        <f t="shared" si="0"/>
        <v>北海道札幌市手稲区</v>
      </c>
      <c r="E10" s="334">
        <v>109</v>
      </c>
      <c r="F10" s="203">
        <f t="shared" si="1"/>
        <v>1</v>
      </c>
    </row>
    <row r="11" spans="1:6">
      <c r="A11" s="334">
        <v>110</v>
      </c>
      <c r="B11" s="334" t="s">
        <v>315</v>
      </c>
      <c r="C11" s="334" t="s">
        <v>341</v>
      </c>
      <c r="D11" s="203" t="str">
        <f t="shared" si="0"/>
        <v>北海道札幌市清田区</v>
      </c>
      <c r="E11" s="334">
        <v>110</v>
      </c>
      <c r="F11" s="203">
        <f t="shared" si="1"/>
        <v>1</v>
      </c>
    </row>
    <row r="12" spans="1:6">
      <c r="A12" s="334">
        <v>202</v>
      </c>
      <c r="B12" s="334" t="s">
        <v>315</v>
      </c>
      <c r="C12" s="334" t="s">
        <v>86</v>
      </c>
      <c r="D12" s="203" t="str">
        <f t="shared" si="0"/>
        <v>北海道函館市</v>
      </c>
      <c r="E12" s="334">
        <v>202</v>
      </c>
      <c r="F12" s="203">
        <f t="shared" si="1"/>
        <v>1</v>
      </c>
    </row>
    <row r="13" spans="1:6">
      <c r="A13" s="334">
        <v>203</v>
      </c>
      <c r="B13" s="334" t="s">
        <v>315</v>
      </c>
      <c r="C13" s="334" t="s">
        <v>346</v>
      </c>
      <c r="D13" s="203" t="str">
        <f t="shared" si="0"/>
        <v>北海道小樽市</v>
      </c>
      <c r="E13" s="334">
        <v>203</v>
      </c>
      <c r="F13" s="203">
        <f t="shared" si="1"/>
        <v>1</v>
      </c>
    </row>
    <row r="14" spans="1:6">
      <c r="A14" s="334">
        <v>204</v>
      </c>
      <c r="B14" s="334" t="s">
        <v>315</v>
      </c>
      <c r="C14" s="334" t="s">
        <v>347</v>
      </c>
      <c r="D14" s="203" t="str">
        <f t="shared" si="0"/>
        <v>北海道旭川市</v>
      </c>
      <c r="E14" s="334">
        <v>204</v>
      </c>
      <c r="F14" s="203">
        <f t="shared" si="1"/>
        <v>1</v>
      </c>
    </row>
    <row r="15" spans="1:6">
      <c r="A15" s="334">
        <v>205</v>
      </c>
      <c r="B15" s="334" t="s">
        <v>315</v>
      </c>
      <c r="C15" s="334" t="s">
        <v>348</v>
      </c>
      <c r="D15" s="203" t="str">
        <f t="shared" si="0"/>
        <v>北海道室蘭市</v>
      </c>
      <c r="E15" s="334">
        <v>205</v>
      </c>
      <c r="F15" s="203">
        <f t="shared" si="1"/>
        <v>1</v>
      </c>
    </row>
    <row r="16" spans="1:6">
      <c r="A16" s="334">
        <v>206</v>
      </c>
      <c r="B16" s="334" t="s">
        <v>315</v>
      </c>
      <c r="C16" s="334" t="s">
        <v>350</v>
      </c>
      <c r="D16" s="203" t="str">
        <f t="shared" si="0"/>
        <v>北海道釧路市</v>
      </c>
      <c r="E16" s="334">
        <v>206</v>
      </c>
      <c r="F16" s="203">
        <f t="shared" si="1"/>
        <v>1</v>
      </c>
    </row>
    <row r="17" spans="1:6">
      <c r="A17" s="334">
        <v>207</v>
      </c>
      <c r="B17" s="334" t="s">
        <v>315</v>
      </c>
      <c r="C17" s="334" t="s">
        <v>353</v>
      </c>
      <c r="D17" s="203" t="str">
        <f t="shared" si="0"/>
        <v>北海道帯広市</v>
      </c>
      <c r="E17" s="334">
        <v>207</v>
      </c>
      <c r="F17" s="203">
        <f t="shared" si="1"/>
        <v>1</v>
      </c>
    </row>
    <row r="18" spans="1:6">
      <c r="A18" s="334">
        <v>208</v>
      </c>
      <c r="B18" s="334" t="s">
        <v>315</v>
      </c>
      <c r="C18" s="334" t="s">
        <v>53</v>
      </c>
      <c r="D18" s="203" t="str">
        <f t="shared" si="0"/>
        <v>北海道北見市</v>
      </c>
      <c r="E18" s="334">
        <v>208</v>
      </c>
      <c r="F18" s="203">
        <f t="shared" si="1"/>
        <v>1</v>
      </c>
    </row>
    <row r="19" spans="1:6">
      <c r="A19" s="334">
        <v>209</v>
      </c>
      <c r="B19" s="334" t="s">
        <v>315</v>
      </c>
      <c r="C19" s="334" t="s">
        <v>361</v>
      </c>
      <c r="D19" s="203" t="str">
        <f t="shared" si="0"/>
        <v>北海道夕張市</v>
      </c>
      <c r="E19" s="334">
        <v>209</v>
      </c>
      <c r="F19" s="203">
        <f t="shared" si="1"/>
        <v>1</v>
      </c>
    </row>
    <row r="20" spans="1:6">
      <c r="A20" s="334">
        <v>210</v>
      </c>
      <c r="B20" s="334" t="s">
        <v>315</v>
      </c>
      <c r="C20" s="334" t="s">
        <v>362</v>
      </c>
      <c r="D20" s="203" t="str">
        <f t="shared" si="0"/>
        <v>北海道岩見沢市</v>
      </c>
      <c r="E20" s="334">
        <v>210</v>
      </c>
      <c r="F20" s="203">
        <f t="shared" si="1"/>
        <v>1</v>
      </c>
    </row>
    <row r="21" spans="1:6">
      <c r="A21" s="334">
        <v>211</v>
      </c>
      <c r="B21" s="334" t="s">
        <v>315</v>
      </c>
      <c r="C21" s="334" t="s">
        <v>366</v>
      </c>
      <c r="D21" s="203" t="str">
        <f t="shared" si="0"/>
        <v>北海道網走市</v>
      </c>
      <c r="E21" s="334">
        <v>211</v>
      </c>
      <c r="F21" s="203">
        <f t="shared" si="1"/>
        <v>1</v>
      </c>
    </row>
    <row r="22" spans="1:6">
      <c r="A22" s="334">
        <v>212</v>
      </c>
      <c r="B22" s="334" t="s">
        <v>315</v>
      </c>
      <c r="C22" s="334" t="s">
        <v>368</v>
      </c>
      <c r="D22" s="203" t="str">
        <f t="shared" si="0"/>
        <v>北海道留萌市</v>
      </c>
      <c r="E22" s="334">
        <v>212</v>
      </c>
      <c r="F22" s="203">
        <f t="shared" si="1"/>
        <v>1</v>
      </c>
    </row>
    <row r="23" spans="1:6">
      <c r="A23" s="334">
        <v>213</v>
      </c>
      <c r="B23" s="334" t="s">
        <v>315</v>
      </c>
      <c r="C23" s="334" t="s">
        <v>371</v>
      </c>
      <c r="D23" s="203" t="str">
        <f t="shared" si="0"/>
        <v>北海道苫小牧市</v>
      </c>
      <c r="E23" s="334">
        <v>213</v>
      </c>
      <c r="F23" s="203">
        <f t="shared" si="1"/>
        <v>1</v>
      </c>
    </row>
    <row r="24" spans="1:6">
      <c r="A24" s="334">
        <v>214</v>
      </c>
      <c r="B24" s="334" t="s">
        <v>315</v>
      </c>
      <c r="C24" s="334" t="s">
        <v>377</v>
      </c>
      <c r="D24" s="203" t="str">
        <f t="shared" si="0"/>
        <v>北海道稚内市</v>
      </c>
      <c r="E24" s="334">
        <v>214</v>
      </c>
      <c r="F24" s="203">
        <f t="shared" si="1"/>
        <v>1</v>
      </c>
    </row>
    <row r="25" spans="1:6">
      <c r="A25" s="334">
        <v>215</v>
      </c>
      <c r="B25" s="334" t="s">
        <v>315</v>
      </c>
      <c r="C25" s="334" t="s">
        <v>378</v>
      </c>
      <c r="D25" s="203" t="str">
        <f t="shared" si="0"/>
        <v>北海道美唄市</v>
      </c>
      <c r="E25" s="334">
        <v>215</v>
      </c>
      <c r="F25" s="203">
        <f t="shared" si="1"/>
        <v>1</v>
      </c>
    </row>
    <row r="26" spans="1:6">
      <c r="A26" s="334">
        <v>216</v>
      </c>
      <c r="B26" s="334" t="s">
        <v>315</v>
      </c>
      <c r="C26" s="334" t="s">
        <v>383</v>
      </c>
      <c r="D26" s="203" t="str">
        <f t="shared" si="0"/>
        <v>北海道芦別市</v>
      </c>
      <c r="E26" s="334">
        <v>216</v>
      </c>
      <c r="F26" s="203">
        <f t="shared" si="1"/>
        <v>1</v>
      </c>
    </row>
    <row r="27" spans="1:6">
      <c r="A27" s="334">
        <v>217</v>
      </c>
      <c r="B27" s="334" t="s">
        <v>315</v>
      </c>
      <c r="C27" s="334" t="s">
        <v>387</v>
      </c>
      <c r="D27" s="203" t="str">
        <f t="shared" si="0"/>
        <v>北海道江別市</v>
      </c>
      <c r="E27" s="334">
        <v>217</v>
      </c>
      <c r="F27" s="203">
        <f t="shared" si="1"/>
        <v>1</v>
      </c>
    </row>
    <row r="28" spans="1:6">
      <c r="A28" s="334">
        <v>218</v>
      </c>
      <c r="B28" s="334" t="s">
        <v>315</v>
      </c>
      <c r="C28" s="334" t="s">
        <v>388</v>
      </c>
      <c r="D28" s="203" t="str">
        <f t="shared" si="0"/>
        <v>北海道赤平市</v>
      </c>
      <c r="E28" s="334">
        <v>218</v>
      </c>
      <c r="F28" s="203">
        <f t="shared" si="1"/>
        <v>1</v>
      </c>
    </row>
    <row r="29" spans="1:6">
      <c r="A29" s="334">
        <v>219</v>
      </c>
      <c r="B29" s="334" t="s">
        <v>315</v>
      </c>
      <c r="C29" s="334" t="s">
        <v>389</v>
      </c>
      <c r="D29" s="203" t="str">
        <f t="shared" si="0"/>
        <v>北海道紋別市</v>
      </c>
      <c r="E29" s="334">
        <v>219</v>
      </c>
      <c r="F29" s="203">
        <f t="shared" si="1"/>
        <v>1</v>
      </c>
    </row>
    <row r="30" spans="1:6">
      <c r="A30" s="334">
        <v>220</v>
      </c>
      <c r="B30" s="334" t="s">
        <v>315</v>
      </c>
      <c r="C30" s="334" t="s">
        <v>390</v>
      </c>
      <c r="D30" s="203" t="str">
        <f t="shared" si="0"/>
        <v>北海道士別市</v>
      </c>
      <c r="E30" s="334">
        <v>220</v>
      </c>
      <c r="F30" s="203">
        <f t="shared" si="1"/>
        <v>1</v>
      </c>
    </row>
    <row r="31" spans="1:6">
      <c r="A31" s="334">
        <v>221</v>
      </c>
      <c r="B31" s="334" t="s">
        <v>315</v>
      </c>
      <c r="C31" s="334" t="s">
        <v>392</v>
      </c>
      <c r="D31" s="203" t="str">
        <f t="shared" si="0"/>
        <v>北海道名寄市</v>
      </c>
      <c r="E31" s="334">
        <v>221</v>
      </c>
      <c r="F31" s="203">
        <f t="shared" si="1"/>
        <v>1</v>
      </c>
    </row>
    <row r="32" spans="1:6">
      <c r="A32" s="334">
        <v>222</v>
      </c>
      <c r="B32" s="334" t="s">
        <v>315</v>
      </c>
      <c r="C32" s="334" t="s">
        <v>161</v>
      </c>
      <c r="D32" s="203" t="str">
        <f t="shared" si="0"/>
        <v>北海道三笠市</v>
      </c>
      <c r="E32" s="334">
        <v>222</v>
      </c>
      <c r="F32" s="203">
        <f t="shared" si="1"/>
        <v>1</v>
      </c>
    </row>
    <row r="33" spans="1:6">
      <c r="A33" s="334">
        <v>223</v>
      </c>
      <c r="B33" s="334" t="s">
        <v>315</v>
      </c>
      <c r="C33" s="334" t="s">
        <v>396</v>
      </c>
      <c r="D33" s="203" t="str">
        <f t="shared" si="0"/>
        <v>北海道根室市</v>
      </c>
      <c r="E33" s="334">
        <v>223</v>
      </c>
      <c r="F33" s="203">
        <f t="shared" si="1"/>
        <v>1</v>
      </c>
    </row>
    <row r="34" spans="1:6">
      <c r="A34" s="334">
        <v>224</v>
      </c>
      <c r="B34" s="334" t="s">
        <v>315</v>
      </c>
      <c r="C34" s="334" t="s">
        <v>401</v>
      </c>
      <c r="D34" s="203" t="str">
        <f t="shared" si="0"/>
        <v>北海道千歳市</v>
      </c>
      <c r="E34" s="334">
        <v>224</v>
      </c>
      <c r="F34" s="203">
        <f t="shared" si="1"/>
        <v>1</v>
      </c>
    </row>
    <row r="35" spans="1:6">
      <c r="A35" s="334">
        <v>225</v>
      </c>
      <c r="B35" s="334" t="s">
        <v>315</v>
      </c>
      <c r="C35" s="334" t="s">
        <v>404</v>
      </c>
      <c r="D35" s="203" t="str">
        <f t="shared" si="0"/>
        <v>北海道滝川市</v>
      </c>
      <c r="E35" s="334">
        <v>225</v>
      </c>
      <c r="F35" s="203">
        <f t="shared" si="1"/>
        <v>1</v>
      </c>
    </row>
    <row r="36" spans="1:6">
      <c r="A36" s="334">
        <v>226</v>
      </c>
      <c r="B36" s="334" t="s">
        <v>315</v>
      </c>
      <c r="C36" s="334" t="s">
        <v>405</v>
      </c>
      <c r="D36" s="203" t="str">
        <f t="shared" si="0"/>
        <v>北海道砂川市</v>
      </c>
      <c r="E36" s="334">
        <v>226</v>
      </c>
      <c r="F36" s="203">
        <f t="shared" si="1"/>
        <v>1</v>
      </c>
    </row>
    <row r="37" spans="1:6">
      <c r="A37" s="334">
        <v>227</v>
      </c>
      <c r="B37" s="334" t="s">
        <v>315</v>
      </c>
      <c r="C37" s="334" t="s">
        <v>413</v>
      </c>
      <c r="D37" s="203" t="str">
        <f t="shared" si="0"/>
        <v>北海道歌志内市</v>
      </c>
      <c r="E37" s="334">
        <v>227</v>
      </c>
      <c r="F37" s="203">
        <f t="shared" si="1"/>
        <v>1</v>
      </c>
    </row>
    <row r="38" spans="1:6">
      <c r="A38" s="334">
        <v>228</v>
      </c>
      <c r="B38" s="334" t="s">
        <v>315</v>
      </c>
      <c r="C38" s="334" t="s">
        <v>414</v>
      </c>
      <c r="D38" s="203" t="str">
        <f t="shared" si="0"/>
        <v>北海道深川市</v>
      </c>
      <c r="E38" s="334">
        <v>228</v>
      </c>
      <c r="F38" s="203">
        <f t="shared" si="1"/>
        <v>1</v>
      </c>
    </row>
    <row r="39" spans="1:6">
      <c r="A39" s="334">
        <v>229</v>
      </c>
      <c r="B39" s="334" t="s">
        <v>315</v>
      </c>
      <c r="C39" s="334" t="s">
        <v>417</v>
      </c>
      <c r="D39" s="203" t="str">
        <f t="shared" si="0"/>
        <v>北海道富良野市</v>
      </c>
      <c r="E39" s="334">
        <v>229</v>
      </c>
      <c r="F39" s="203">
        <f t="shared" si="1"/>
        <v>1</v>
      </c>
    </row>
    <row r="40" spans="1:6">
      <c r="A40" s="334">
        <v>230</v>
      </c>
      <c r="B40" s="334" t="s">
        <v>315</v>
      </c>
      <c r="C40" s="334" t="s">
        <v>418</v>
      </c>
      <c r="D40" s="203" t="str">
        <f t="shared" si="0"/>
        <v>北海道登別市</v>
      </c>
      <c r="E40" s="334">
        <v>230</v>
      </c>
      <c r="F40" s="203">
        <f t="shared" si="1"/>
        <v>1</v>
      </c>
    </row>
    <row r="41" spans="1:6">
      <c r="A41" s="334">
        <v>231</v>
      </c>
      <c r="B41" s="334" t="s">
        <v>315</v>
      </c>
      <c r="C41" s="334" t="s">
        <v>424</v>
      </c>
      <c r="D41" s="203" t="str">
        <f t="shared" si="0"/>
        <v>北海道恵庭市</v>
      </c>
      <c r="E41" s="334">
        <v>231</v>
      </c>
      <c r="F41" s="203">
        <f t="shared" si="1"/>
        <v>1</v>
      </c>
    </row>
    <row r="42" spans="1:6">
      <c r="A42" s="334">
        <v>233</v>
      </c>
      <c r="B42" s="334" t="s">
        <v>315</v>
      </c>
      <c r="C42" s="334" t="s">
        <v>429</v>
      </c>
      <c r="D42" s="203" t="str">
        <f t="shared" si="0"/>
        <v>北海道伊達市</v>
      </c>
      <c r="E42" s="334">
        <v>233</v>
      </c>
      <c r="F42" s="203">
        <f t="shared" si="1"/>
        <v>1</v>
      </c>
    </row>
    <row r="43" spans="1:6">
      <c r="A43" s="334">
        <v>234</v>
      </c>
      <c r="B43" s="334" t="s">
        <v>315</v>
      </c>
      <c r="C43" s="334" t="s">
        <v>434</v>
      </c>
      <c r="D43" s="203" t="str">
        <f t="shared" si="0"/>
        <v>北海道北広島市</v>
      </c>
      <c r="E43" s="334">
        <v>234</v>
      </c>
      <c r="F43" s="203">
        <f t="shared" si="1"/>
        <v>1</v>
      </c>
    </row>
    <row r="44" spans="1:6">
      <c r="A44" s="334">
        <v>235</v>
      </c>
      <c r="B44" s="334" t="s">
        <v>315</v>
      </c>
      <c r="C44" s="334" t="s">
        <v>438</v>
      </c>
      <c r="D44" s="203" t="str">
        <f t="shared" si="0"/>
        <v>北海道石狩市</v>
      </c>
      <c r="E44" s="334">
        <v>235</v>
      </c>
      <c r="F44" s="203">
        <f t="shared" si="1"/>
        <v>1</v>
      </c>
    </row>
    <row r="45" spans="1:6">
      <c r="A45" s="334">
        <v>236</v>
      </c>
      <c r="B45" s="334" t="s">
        <v>315</v>
      </c>
      <c r="C45" s="334" t="s">
        <v>439</v>
      </c>
      <c r="D45" s="203" t="str">
        <f t="shared" si="0"/>
        <v>北海道北斗市</v>
      </c>
      <c r="E45" s="334">
        <v>236</v>
      </c>
      <c r="F45" s="203">
        <f t="shared" si="1"/>
        <v>1</v>
      </c>
    </row>
    <row r="46" spans="1:6">
      <c r="A46" s="334">
        <v>303</v>
      </c>
      <c r="B46" s="334" t="s">
        <v>315</v>
      </c>
      <c r="C46" s="334" t="s">
        <v>443</v>
      </c>
      <c r="D46" s="203" t="str">
        <f t="shared" si="0"/>
        <v>北海道当別町</v>
      </c>
      <c r="E46" s="334">
        <v>303</v>
      </c>
      <c r="F46" s="203">
        <f t="shared" si="1"/>
        <v>1</v>
      </c>
    </row>
    <row r="47" spans="1:6">
      <c r="A47" s="334">
        <v>304</v>
      </c>
      <c r="B47" s="334" t="s">
        <v>315</v>
      </c>
      <c r="C47" s="334" t="s">
        <v>444</v>
      </c>
      <c r="D47" s="203" t="str">
        <f t="shared" si="0"/>
        <v>北海道新篠津村</v>
      </c>
      <c r="E47" s="334">
        <v>304</v>
      </c>
      <c r="F47" s="203">
        <f t="shared" si="1"/>
        <v>1</v>
      </c>
    </row>
    <row r="48" spans="1:6">
      <c r="A48" s="334">
        <v>331</v>
      </c>
      <c r="B48" s="334" t="s">
        <v>315</v>
      </c>
      <c r="C48" s="334" t="s">
        <v>452</v>
      </c>
      <c r="D48" s="203" t="str">
        <f t="shared" si="0"/>
        <v>北海道松前町</v>
      </c>
      <c r="E48" s="334">
        <v>331</v>
      </c>
      <c r="F48" s="203">
        <f t="shared" si="1"/>
        <v>1</v>
      </c>
    </row>
    <row r="49" spans="1:6">
      <c r="A49" s="334">
        <v>332</v>
      </c>
      <c r="B49" s="334" t="s">
        <v>315</v>
      </c>
      <c r="C49" s="334" t="s">
        <v>454</v>
      </c>
      <c r="D49" s="203" t="str">
        <f t="shared" si="0"/>
        <v>北海道福島町</v>
      </c>
      <c r="E49" s="334">
        <v>332</v>
      </c>
      <c r="F49" s="203">
        <f t="shared" si="1"/>
        <v>1</v>
      </c>
    </row>
    <row r="50" spans="1:6">
      <c r="A50" s="334">
        <v>333</v>
      </c>
      <c r="B50" s="334" t="s">
        <v>315</v>
      </c>
      <c r="C50" s="334" t="s">
        <v>456</v>
      </c>
      <c r="D50" s="203" t="str">
        <f t="shared" si="0"/>
        <v>北海道知内町</v>
      </c>
      <c r="E50" s="334">
        <v>333</v>
      </c>
      <c r="F50" s="203">
        <f t="shared" si="1"/>
        <v>1</v>
      </c>
    </row>
    <row r="51" spans="1:6">
      <c r="A51" s="334">
        <v>334</v>
      </c>
      <c r="B51" s="334" t="s">
        <v>315</v>
      </c>
      <c r="C51" s="334" t="s">
        <v>457</v>
      </c>
      <c r="D51" s="203" t="str">
        <f t="shared" si="0"/>
        <v>北海道木古内町</v>
      </c>
      <c r="E51" s="334">
        <v>334</v>
      </c>
      <c r="F51" s="203">
        <f t="shared" si="1"/>
        <v>1</v>
      </c>
    </row>
    <row r="52" spans="1:6">
      <c r="A52" s="334">
        <v>337</v>
      </c>
      <c r="B52" s="334" t="s">
        <v>315</v>
      </c>
      <c r="C52" s="334" t="s">
        <v>460</v>
      </c>
      <c r="D52" s="203" t="str">
        <f t="shared" si="0"/>
        <v>北海道七飯町</v>
      </c>
      <c r="E52" s="334">
        <v>337</v>
      </c>
      <c r="F52" s="203">
        <f t="shared" si="1"/>
        <v>1</v>
      </c>
    </row>
    <row r="53" spans="1:6">
      <c r="A53" s="334">
        <v>343</v>
      </c>
      <c r="B53" s="334" t="s">
        <v>315</v>
      </c>
      <c r="C53" s="334" t="s">
        <v>462</v>
      </c>
      <c r="D53" s="203" t="str">
        <f t="shared" si="0"/>
        <v>北海道鹿部町</v>
      </c>
      <c r="E53" s="334">
        <v>343</v>
      </c>
      <c r="F53" s="203">
        <f t="shared" si="1"/>
        <v>1</v>
      </c>
    </row>
    <row r="54" spans="1:6">
      <c r="A54" s="334">
        <v>345</v>
      </c>
      <c r="B54" s="334" t="s">
        <v>315</v>
      </c>
      <c r="C54" s="334" t="s">
        <v>465</v>
      </c>
      <c r="D54" s="203" t="str">
        <f t="shared" si="0"/>
        <v>北海道森町</v>
      </c>
      <c r="E54" s="334">
        <v>345</v>
      </c>
      <c r="F54" s="203">
        <f t="shared" si="1"/>
        <v>1</v>
      </c>
    </row>
    <row r="55" spans="1:6">
      <c r="A55" s="334">
        <v>346</v>
      </c>
      <c r="B55" s="334" t="s">
        <v>315</v>
      </c>
      <c r="C55" s="334" t="s">
        <v>351</v>
      </c>
      <c r="D55" s="203" t="str">
        <f t="shared" si="0"/>
        <v>北海道八雲町</v>
      </c>
      <c r="E55" s="334">
        <v>346</v>
      </c>
      <c r="F55" s="203">
        <f t="shared" si="1"/>
        <v>1</v>
      </c>
    </row>
    <row r="56" spans="1:6">
      <c r="A56" s="334">
        <v>347</v>
      </c>
      <c r="B56" s="334" t="s">
        <v>315</v>
      </c>
      <c r="C56" s="334" t="s">
        <v>471</v>
      </c>
      <c r="D56" s="203" t="str">
        <f t="shared" si="0"/>
        <v>北海道長万部町</v>
      </c>
      <c r="E56" s="334">
        <v>347</v>
      </c>
      <c r="F56" s="203">
        <f t="shared" si="1"/>
        <v>1</v>
      </c>
    </row>
    <row r="57" spans="1:6">
      <c r="A57" s="334">
        <v>361</v>
      </c>
      <c r="B57" s="334" t="s">
        <v>315</v>
      </c>
      <c r="C57" s="334" t="s">
        <v>256</v>
      </c>
      <c r="D57" s="203" t="str">
        <f t="shared" si="0"/>
        <v>北海道江差町</v>
      </c>
      <c r="E57" s="334">
        <v>361</v>
      </c>
      <c r="F57" s="203">
        <f t="shared" si="1"/>
        <v>1</v>
      </c>
    </row>
    <row r="58" spans="1:6">
      <c r="A58" s="334">
        <v>362</v>
      </c>
      <c r="B58" s="334" t="s">
        <v>315</v>
      </c>
      <c r="C58" s="334" t="s">
        <v>474</v>
      </c>
      <c r="D58" s="203" t="str">
        <f t="shared" si="0"/>
        <v>北海道上ノ国町</v>
      </c>
      <c r="E58" s="334">
        <v>362</v>
      </c>
      <c r="F58" s="203">
        <f t="shared" si="1"/>
        <v>1</v>
      </c>
    </row>
    <row r="59" spans="1:6">
      <c r="A59" s="334">
        <v>363</v>
      </c>
      <c r="B59" s="334" t="s">
        <v>315</v>
      </c>
      <c r="C59" s="334" t="s">
        <v>475</v>
      </c>
      <c r="D59" s="203" t="str">
        <f t="shared" si="0"/>
        <v>北海道厚沢部町</v>
      </c>
      <c r="E59" s="334">
        <v>363</v>
      </c>
      <c r="F59" s="203">
        <f t="shared" si="1"/>
        <v>1</v>
      </c>
    </row>
    <row r="60" spans="1:6">
      <c r="A60" s="334">
        <v>364</v>
      </c>
      <c r="B60" s="334" t="s">
        <v>315</v>
      </c>
      <c r="C60" s="334" t="s">
        <v>478</v>
      </c>
      <c r="D60" s="203" t="str">
        <f t="shared" si="0"/>
        <v>北海道乙部町</v>
      </c>
      <c r="E60" s="334">
        <v>364</v>
      </c>
      <c r="F60" s="203">
        <f t="shared" si="1"/>
        <v>1</v>
      </c>
    </row>
    <row r="61" spans="1:6">
      <c r="A61" s="334">
        <v>367</v>
      </c>
      <c r="B61" s="334" t="s">
        <v>315</v>
      </c>
      <c r="C61" s="334" t="s">
        <v>181</v>
      </c>
      <c r="D61" s="203" t="str">
        <f t="shared" si="0"/>
        <v>北海道奥尻町</v>
      </c>
      <c r="E61" s="334">
        <v>367</v>
      </c>
      <c r="F61" s="203">
        <f t="shared" si="1"/>
        <v>1</v>
      </c>
    </row>
    <row r="62" spans="1:6">
      <c r="A62" s="334">
        <v>370</v>
      </c>
      <c r="B62" s="334" t="s">
        <v>315</v>
      </c>
      <c r="C62" s="334" t="s">
        <v>481</v>
      </c>
      <c r="D62" s="203" t="str">
        <f t="shared" si="0"/>
        <v>北海道今金町</v>
      </c>
      <c r="E62" s="334">
        <v>370</v>
      </c>
      <c r="F62" s="203">
        <f t="shared" si="1"/>
        <v>1</v>
      </c>
    </row>
    <row r="63" spans="1:6">
      <c r="A63" s="334">
        <v>371</v>
      </c>
      <c r="B63" s="334" t="s">
        <v>315</v>
      </c>
      <c r="C63" s="334" t="s">
        <v>484</v>
      </c>
      <c r="D63" s="203" t="str">
        <f t="shared" si="0"/>
        <v>北海道せたな町</v>
      </c>
      <c r="E63" s="334">
        <v>371</v>
      </c>
      <c r="F63" s="203">
        <f t="shared" si="1"/>
        <v>1</v>
      </c>
    </row>
    <row r="64" spans="1:6">
      <c r="A64" s="334">
        <v>391</v>
      </c>
      <c r="B64" s="334" t="s">
        <v>315</v>
      </c>
      <c r="C64" s="334" t="s">
        <v>488</v>
      </c>
      <c r="D64" s="203" t="str">
        <f t="shared" si="0"/>
        <v>北海道島牧村</v>
      </c>
      <c r="E64" s="334">
        <v>391</v>
      </c>
      <c r="F64" s="203">
        <f t="shared" si="1"/>
        <v>1</v>
      </c>
    </row>
    <row r="65" spans="1:9">
      <c r="A65" s="334">
        <v>392</v>
      </c>
      <c r="B65" s="334" t="s">
        <v>315</v>
      </c>
      <c r="C65" s="334" t="s">
        <v>447</v>
      </c>
      <c r="D65" s="203" t="str">
        <f t="shared" si="0"/>
        <v>北海道寿都町</v>
      </c>
      <c r="E65" s="334">
        <v>392</v>
      </c>
      <c r="F65" s="203">
        <f t="shared" si="1"/>
        <v>1</v>
      </c>
    </row>
    <row r="66" spans="1:9">
      <c r="A66" s="334">
        <v>393</v>
      </c>
      <c r="B66" s="334" t="s">
        <v>315</v>
      </c>
      <c r="C66" s="334" t="s">
        <v>490</v>
      </c>
      <c r="D66" s="203" t="str">
        <f t="shared" ref="D66:D129" si="2">B66&amp;C66</f>
        <v>北海道黒松内町</v>
      </c>
      <c r="E66" s="334">
        <v>393</v>
      </c>
      <c r="F66" s="203">
        <f t="shared" ref="F66:F129" si="3">COUNTIF(D:D,D66)</f>
        <v>1</v>
      </c>
    </row>
    <row r="67" spans="1:9">
      <c r="A67" s="334">
        <v>394</v>
      </c>
      <c r="B67" s="334" t="s">
        <v>315</v>
      </c>
      <c r="C67" s="334" t="s">
        <v>497</v>
      </c>
      <c r="D67" s="203" t="str">
        <f t="shared" si="2"/>
        <v>北海道蘭越町</v>
      </c>
      <c r="E67" s="334">
        <v>394</v>
      </c>
      <c r="F67" s="203">
        <f t="shared" si="3"/>
        <v>1</v>
      </c>
    </row>
    <row r="68" spans="1:9">
      <c r="A68" s="334">
        <v>395</v>
      </c>
      <c r="B68" s="334" t="s">
        <v>315</v>
      </c>
      <c r="C68" s="334" t="s">
        <v>500</v>
      </c>
      <c r="D68" s="203" t="str">
        <f t="shared" si="2"/>
        <v>北海道ニセコ町</v>
      </c>
      <c r="E68" s="334">
        <v>395</v>
      </c>
      <c r="F68" s="203">
        <f t="shared" si="3"/>
        <v>1</v>
      </c>
    </row>
    <row r="69" spans="1:9">
      <c r="A69" s="334">
        <v>396</v>
      </c>
      <c r="B69" s="334" t="s">
        <v>315</v>
      </c>
      <c r="C69" s="334" t="s">
        <v>501</v>
      </c>
      <c r="D69" s="203" t="str">
        <f t="shared" si="2"/>
        <v>北海道真狩村</v>
      </c>
      <c r="E69" s="334">
        <v>396</v>
      </c>
      <c r="F69" s="203">
        <f t="shared" si="3"/>
        <v>1</v>
      </c>
    </row>
    <row r="70" spans="1:9">
      <c r="A70" s="334">
        <v>397</v>
      </c>
      <c r="B70" s="334" t="s">
        <v>315</v>
      </c>
      <c r="C70" s="334" t="s">
        <v>503</v>
      </c>
      <c r="D70" s="203" t="str">
        <f t="shared" si="2"/>
        <v>北海道留寿都村</v>
      </c>
      <c r="E70" s="334">
        <v>397</v>
      </c>
      <c r="F70" s="203">
        <f t="shared" si="3"/>
        <v>1</v>
      </c>
    </row>
    <row r="71" spans="1:9">
      <c r="A71" s="334">
        <v>398</v>
      </c>
      <c r="B71" s="334" t="s">
        <v>315</v>
      </c>
      <c r="C71" s="334" t="s">
        <v>506</v>
      </c>
      <c r="D71" s="203" t="str">
        <f t="shared" si="2"/>
        <v>北海道喜茂別町</v>
      </c>
      <c r="E71" s="334">
        <v>398</v>
      </c>
      <c r="F71" s="203">
        <f t="shared" si="3"/>
        <v>1</v>
      </c>
    </row>
    <row r="72" spans="1:9">
      <c r="A72" s="334">
        <v>399</v>
      </c>
      <c r="B72" s="334" t="s">
        <v>315</v>
      </c>
      <c r="C72" s="334" t="s">
        <v>212</v>
      </c>
      <c r="D72" s="203" t="str">
        <f t="shared" si="2"/>
        <v>北海道京極町</v>
      </c>
      <c r="E72" s="334">
        <v>399</v>
      </c>
      <c r="F72" s="203">
        <f t="shared" si="3"/>
        <v>1</v>
      </c>
    </row>
    <row r="73" spans="1:9">
      <c r="A73" s="334">
        <v>400</v>
      </c>
      <c r="B73" s="334" t="s">
        <v>315</v>
      </c>
      <c r="C73" s="334" t="s">
        <v>507</v>
      </c>
      <c r="D73" s="203" t="str">
        <f t="shared" si="2"/>
        <v>北海道倶知安町</v>
      </c>
      <c r="E73" s="334">
        <v>400</v>
      </c>
      <c r="F73" s="203">
        <f t="shared" si="3"/>
        <v>1</v>
      </c>
    </row>
    <row r="74" spans="1:9">
      <c r="A74" s="334">
        <v>401</v>
      </c>
      <c r="B74" s="334" t="s">
        <v>315</v>
      </c>
      <c r="C74" s="334" t="s">
        <v>513</v>
      </c>
      <c r="D74" s="203" t="str">
        <f t="shared" si="2"/>
        <v>北海道共和町</v>
      </c>
      <c r="E74" s="334">
        <v>401</v>
      </c>
      <c r="F74" s="203">
        <f t="shared" si="3"/>
        <v>1</v>
      </c>
    </row>
    <row r="75" spans="1:9">
      <c r="A75" s="334">
        <v>402</v>
      </c>
      <c r="B75" s="334" t="s">
        <v>315</v>
      </c>
      <c r="C75" s="334" t="s">
        <v>451</v>
      </c>
      <c r="D75" s="203" t="str">
        <f t="shared" si="2"/>
        <v>北海道岩内町</v>
      </c>
      <c r="E75" s="334">
        <v>402</v>
      </c>
      <c r="F75" s="203">
        <f t="shared" si="3"/>
        <v>1</v>
      </c>
    </row>
    <row r="76" spans="1:9">
      <c r="A76" s="334">
        <v>403</v>
      </c>
      <c r="B76" s="334" t="s">
        <v>315</v>
      </c>
      <c r="C76" s="334" t="s">
        <v>2063</v>
      </c>
      <c r="D76" s="203" t="str">
        <f t="shared" si="2"/>
        <v>北海道泊村　（古宇郡）</v>
      </c>
      <c r="E76" s="334">
        <v>403</v>
      </c>
      <c r="F76" s="203">
        <f t="shared" si="3"/>
        <v>1</v>
      </c>
      <c r="I76" s="203" t="s">
        <v>1614</v>
      </c>
    </row>
    <row r="77" spans="1:9">
      <c r="A77" s="334">
        <v>404</v>
      </c>
      <c r="B77" s="334" t="s">
        <v>315</v>
      </c>
      <c r="C77" s="334" t="s">
        <v>517</v>
      </c>
      <c r="D77" s="203" t="str">
        <f t="shared" si="2"/>
        <v>北海道神恵内村</v>
      </c>
      <c r="E77" s="334">
        <v>404</v>
      </c>
      <c r="F77" s="203">
        <f t="shared" si="3"/>
        <v>1</v>
      </c>
    </row>
    <row r="78" spans="1:9">
      <c r="A78" s="334">
        <v>405</v>
      </c>
      <c r="B78" s="334" t="s">
        <v>315</v>
      </c>
      <c r="C78" s="334" t="s">
        <v>151</v>
      </c>
      <c r="D78" s="203" t="str">
        <f t="shared" si="2"/>
        <v>北海道積丹町</v>
      </c>
      <c r="E78" s="334">
        <v>405</v>
      </c>
      <c r="F78" s="203">
        <f t="shared" si="3"/>
        <v>1</v>
      </c>
    </row>
    <row r="79" spans="1:9">
      <c r="A79" s="334">
        <v>406</v>
      </c>
      <c r="B79" s="334" t="s">
        <v>315</v>
      </c>
      <c r="C79" s="334" t="s">
        <v>518</v>
      </c>
      <c r="D79" s="203" t="str">
        <f t="shared" si="2"/>
        <v>北海道古平町</v>
      </c>
      <c r="E79" s="334">
        <v>406</v>
      </c>
      <c r="F79" s="203">
        <f t="shared" si="3"/>
        <v>1</v>
      </c>
    </row>
    <row r="80" spans="1:9">
      <c r="A80" s="334">
        <v>407</v>
      </c>
      <c r="B80" s="334" t="s">
        <v>315</v>
      </c>
      <c r="C80" s="334" t="s">
        <v>521</v>
      </c>
      <c r="D80" s="203" t="str">
        <f t="shared" si="2"/>
        <v>北海道仁木町</v>
      </c>
      <c r="E80" s="334">
        <v>407</v>
      </c>
      <c r="F80" s="203">
        <f t="shared" si="3"/>
        <v>1</v>
      </c>
    </row>
    <row r="81" spans="1:6">
      <c r="A81" s="334">
        <v>408</v>
      </c>
      <c r="B81" s="334" t="s">
        <v>315</v>
      </c>
      <c r="C81" s="334" t="s">
        <v>523</v>
      </c>
      <c r="D81" s="203" t="str">
        <f t="shared" si="2"/>
        <v>北海道余市町</v>
      </c>
      <c r="E81" s="334">
        <v>408</v>
      </c>
      <c r="F81" s="203">
        <f t="shared" si="3"/>
        <v>1</v>
      </c>
    </row>
    <row r="82" spans="1:6">
      <c r="A82" s="334">
        <v>409</v>
      </c>
      <c r="B82" s="334" t="s">
        <v>315</v>
      </c>
      <c r="C82" s="334" t="s">
        <v>122</v>
      </c>
      <c r="D82" s="203" t="str">
        <f t="shared" si="2"/>
        <v>北海道赤井川村</v>
      </c>
      <c r="E82" s="334">
        <v>409</v>
      </c>
      <c r="F82" s="203">
        <f t="shared" si="3"/>
        <v>1</v>
      </c>
    </row>
    <row r="83" spans="1:6">
      <c r="A83" s="334">
        <v>423</v>
      </c>
      <c r="B83" s="334" t="s">
        <v>315</v>
      </c>
      <c r="C83" s="334" t="s">
        <v>524</v>
      </c>
      <c r="D83" s="203" t="str">
        <f t="shared" si="2"/>
        <v>北海道南幌町</v>
      </c>
      <c r="E83" s="334">
        <v>423</v>
      </c>
      <c r="F83" s="203">
        <f t="shared" si="3"/>
        <v>1</v>
      </c>
    </row>
    <row r="84" spans="1:6">
      <c r="A84" s="334">
        <v>424</v>
      </c>
      <c r="B84" s="334" t="s">
        <v>315</v>
      </c>
      <c r="C84" s="334" t="s">
        <v>528</v>
      </c>
      <c r="D84" s="203" t="str">
        <f t="shared" si="2"/>
        <v>北海道奈井江町</v>
      </c>
      <c r="E84" s="334">
        <v>424</v>
      </c>
      <c r="F84" s="203">
        <f t="shared" si="3"/>
        <v>1</v>
      </c>
    </row>
    <row r="85" spans="1:6">
      <c r="A85" s="334">
        <v>425</v>
      </c>
      <c r="B85" s="334" t="s">
        <v>315</v>
      </c>
      <c r="C85" s="334" t="s">
        <v>357</v>
      </c>
      <c r="D85" s="203" t="str">
        <f t="shared" si="2"/>
        <v>北海道上砂川町</v>
      </c>
      <c r="E85" s="334">
        <v>425</v>
      </c>
      <c r="F85" s="203">
        <f t="shared" si="3"/>
        <v>1</v>
      </c>
    </row>
    <row r="86" spans="1:6">
      <c r="A86" s="334">
        <v>427</v>
      </c>
      <c r="B86" s="334" t="s">
        <v>315</v>
      </c>
      <c r="C86" s="334" t="s">
        <v>532</v>
      </c>
      <c r="D86" s="203" t="str">
        <f t="shared" si="2"/>
        <v>北海道由仁町</v>
      </c>
      <c r="E86" s="334">
        <v>427</v>
      </c>
      <c r="F86" s="203">
        <f t="shared" si="3"/>
        <v>1</v>
      </c>
    </row>
    <row r="87" spans="1:6">
      <c r="A87" s="334">
        <v>428</v>
      </c>
      <c r="B87" s="334" t="s">
        <v>315</v>
      </c>
      <c r="C87" s="334" t="s">
        <v>537</v>
      </c>
      <c r="D87" s="203" t="str">
        <f t="shared" si="2"/>
        <v>北海道長沼町</v>
      </c>
      <c r="E87" s="334">
        <v>428</v>
      </c>
      <c r="F87" s="203">
        <f t="shared" si="3"/>
        <v>1</v>
      </c>
    </row>
    <row r="88" spans="1:6">
      <c r="A88" s="334">
        <v>429</v>
      </c>
      <c r="B88" s="334" t="s">
        <v>315</v>
      </c>
      <c r="C88" s="334" t="s">
        <v>539</v>
      </c>
      <c r="D88" s="203" t="str">
        <f t="shared" si="2"/>
        <v>北海道栗山町</v>
      </c>
      <c r="E88" s="334">
        <v>429</v>
      </c>
      <c r="F88" s="203">
        <f t="shared" si="3"/>
        <v>1</v>
      </c>
    </row>
    <row r="89" spans="1:6">
      <c r="A89" s="334">
        <v>430</v>
      </c>
      <c r="B89" s="334" t="s">
        <v>315</v>
      </c>
      <c r="C89" s="334" t="s">
        <v>543</v>
      </c>
      <c r="D89" s="203" t="str">
        <f t="shared" si="2"/>
        <v>北海道月形町</v>
      </c>
      <c r="E89" s="334">
        <v>430</v>
      </c>
      <c r="F89" s="203">
        <f t="shared" si="3"/>
        <v>1</v>
      </c>
    </row>
    <row r="90" spans="1:6">
      <c r="A90" s="334">
        <v>431</v>
      </c>
      <c r="B90" s="334" t="s">
        <v>315</v>
      </c>
      <c r="C90" s="334" t="s">
        <v>324</v>
      </c>
      <c r="D90" s="203" t="str">
        <f t="shared" si="2"/>
        <v>北海道浦臼町</v>
      </c>
      <c r="E90" s="334">
        <v>431</v>
      </c>
      <c r="F90" s="203">
        <f t="shared" si="3"/>
        <v>1</v>
      </c>
    </row>
    <row r="91" spans="1:6">
      <c r="A91" s="334">
        <v>432</v>
      </c>
      <c r="B91" s="334" t="s">
        <v>315</v>
      </c>
      <c r="C91" s="334" t="s">
        <v>97</v>
      </c>
      <c r="D91" s="203" t="str">
        <f t="shared" si="2"/>
        <v>北海道新十津川町</v>
      </c>
      <c r="E91" s="334">
        <v>432</v>
      </c>
      <c r="F91" s="203">
        <f t="shared" si="3"/>
        <v>1</v>
      </c>
    </row>
    <row r="92" spans="1:6">
      <c r="A92" s="334">
        <v>433</v>
      </c>
      <c r="B92" s="334" t="s">
        <v>315</v>
      </c>
      <c r="C92" s="334" t="s">
        <v>547</v>
      </c>
      <c r="D92" s="203" t="str">
        <f t="shared" si="2"/>
        <v>北海道妹背牛町</v>
      </c>
      <c r="E92" s="334">
        <v>433</v>
      </c>
      <c r="F92" s="203">
        <f t="shared" si="3"/>
        <v>1</v>
      </c>
    </row>
    <row r="93" spans="1:6">
      <c r="A93" s="334">
        <v>434</v>
      </c>
      <c r="B93" s="334" t="s">
        <v>315</v>
      </c>
      <c r="C93" s="334" t="s">
        <v>552</v>
      </c>
      <c r="D93" s="203" t="str">
        <f t="shared" si="2"/>
        <v>北海道秩父別町</v>
      </c>
      <c r="E93" s="334">
        <v>434</v>
      </c>
      <c r="F93" s="203">
        <f t="shared" si="3"/>
        <v>1</v>
      </c>
    </row>
    <row r="94" spans="1:6">
      <c r="A94" s="334">
        <v>436</v>
      </c>
      <c r="B94" s="334" t="s">
        <v>315</v>
      </c>
      <c r="C94" s="334" t="s">
        <v>553</v>
      </c>
      <c r="D94" s="203" t="str">
        <f t="shared" si="2"/>
        <v>北海道雨竜町</v>
      </c>
      <c r="E94" s="334">
        <v>436</v>
      </c>
      <c r="F94" s="203">
        <f t="shared" si="3"/>
        <v>1</v>
      </c>
    </row>
    <row r="95" spans="1:6">
      <c r="A95" s="334">
        <v>437</v>
      </c>
      <c r="B95" s="334" t="s">
        <v>315</v>
      </c>
      <c r="C95" s="334" t="s">
        <v>556</v>
      </c>
      <c r="D95" s="203" t="str">
        <f t="shared" si="2"/>
        <v>北海道北竜町</v>
      </c>
      <c r="E95" s="334">
        <v>437</v>
      </c>
      <c r="F95" s="203">
        <f t="shared" si="3"/>
        <v>1</v>
      </c>
    </row>
    <row r="96" spans="1:6">
      <c r="A96" s="334">
        <v>438</v>
      </c>
      <c r="B96" s="334" t="s">
        <v>315</v>
      </c>
      <c r="C96" s="334" t="s">
        <v>559</v>
      </c>
      <c r="D96" s="203" t="str">
        <f t="shared" si="2"/>
        <v>北海道沼田町</v>
      </c>
      <c r="E96" s="334">
        <v>438</v>
      </c>
      <c r="F96" s="203">
        <f t="shared" si="3"/>
        <v>1</v>
      </c>
    </row>
    <row r="97" spans="1:6">
      <c r="A97" s="334">
        <v>452</v>
      </c>
      <c r="B97" s="334" t="s">
        <v>315</v>
      </c>
      <c r="C97" s="334" t="s">
        <v>562</v>
      </c>
      <c r="D97" s="203" t="str">
        <f t="shared" si="2"/>
        <v>北海道鷹栖町</v>
      </c>
      <c r="E97" s="334">
        <v>452</v>
      </c>
      <c r="F97" s="203">
        <f t="shared" si="3"/>
        <v>1</v>
      </c>
    </row>
    <row r="98" spans="1:6">
      <c r="A98" s="334">
        <v>453</v>
      </c>
      <c r="B98" s="334" t="s">
        <v>315</v>
      </c>
      <c r="C98" s="334" t="s">
        <v>569</v>
      </c>
      <c r="D98" s="203" t="str">
        <f t="shared" si="2"/>
        <v>北海道東神楽町</v>
      </c>
      <c r="E98" s="334">
        <v>453</v>
      </c>
      <c r="F98" s="203">
        <f t="shared" si="3"/>
        <v>1</v>
      </c>
    </row>
    <row r="99" spans="1:6">
      <c r="A99" s="334">
        <v>454</v>
      </c>
      <c r="B99" s="334" t="s">
        <v>315</v>
      </c>
      <c r="C99" s="334" t="s">
        <v>570</v>
      </c>
      <c r="D99" s="203" t="str">
        <f t="shared" si="2"/>
        <v>北海道当麻町</v>
      </c>
      <c r="E99" s="334">
        <v>454</v>
      </c>
      <c r="F99" s="203">
        <f t="shared" si="3"/>
        <v>1</v>
      </c>
    </row>
    <row r="100" spans="1:6">
      <c r="A100" s="334">
        <v>455</v>
      </c>
      <c r="B100" s="334" t="s">
        <v>315</v>
      </c>
      <c r="C100" s="334" t="s">
        <v>399</v>
      </c>
      <c r="D100" s="203" t="str">
        <f t="shared" si="2"/>
        <v>北海道比布町</v>
      </c>
      <c r="E100" s="334">
        <v>455</v>
      </c>
      <c r="F100" s="203">
        <f t="shared" si="3"/>
        <v>1</v>
      </c>
    </row>
    <row r="101" spans="1:6">
      <c r="A101" s="334">
        <v>456</v>
      </c>
      <c r="B101" s="334" t="s">
        <v>315</v>
      </c>
      <c r="C101" s="334" t="s">
        <v>574</v>
      </c>
      <c r="D101" s="203" t="str">
        <f t="shared" si="2"/>
        <v>北海道愛別町</v>
      </c>
      <c r="E101" s="334">
        <v>456</v>
      </c>
      <c r="F101" s="203">
        <f t="shared" si="3"/>
        <v>1</v>
      </c>
    </row>
    <row r="102" spans="1:6">
      <c r="A102" s="334">
        <v>457</v>
      </c>
      <c r="B102" s="334" t="s">
        <v>315</v>
      </c>
      <c r="C102" s="334" t="s">
        <v>183</v>
      </c>
      <c r="D102" s="203" t="str">
        <f t="shared" si="2"/>
        <v>北海道上川町</v>
      </c>
      <c r="E102" s="334">
        <v>457</v>
      </c>
      <c r="F102" s="203">
        <f t="shared" si="3"/>
        <v>1</v>
      </c>
    </row>
    <row r="103" spans="1:6">
      <c r="A103" s="334">
        <v>458</v>
      </c>
      <c r="B103" s="334" t="s">
        <v>315</v>
      </c>
      <c r="C103" s="334" t="s">
        <v>210</v>
      </c>
      <c r="D103" s="203" t="str">
        <f t="shared" si="2"/>
        <v>北海道東川町</v>
      </c>
      <c r="E103" s="334">
        <v>458</v>
      </c>
      <c r="F103" s="203">
        <f t="shared" si="3"/>
        <v>1</v>
      </c>
    </row>
    <row r="104" spans="1:6">
      <c r="A104" s="334">
        <v>459</v>
      </c>
      <c r="B104" s="334" t="s">
        <v>315</v>
      </c>
      <c r="C104" s="334" t="s">
        <v>576</v>
      </c>
      <c r="D104" s="203" t="str">
        <f t="shared" si="2"/>
        <v>北海道美瑛町</v>
      </c>
      <c r="E104" s="334">
        <v>459</v>
      </c>
      <c r="F104" s="203">
        <f t="shared" si="3"/>
        <v>1</v>
      </c>
    </row>
    <row r="105" spans="1:6">
      <c r="A105" s="334">
        <v>460</v>
      </c>
      <c r="B105" s="334" t="s">
        <v>315</v>
      </c>
      <c r="C105" s="334" t="s">
        <v>579</v>
      </c>
      <c r="D105" s="203" t="str">
        <f t="shared" si="2"/>
        <v>北海道上富良野町</v>
      </c>
      <c r="E105" s="334">
        <v>460</v>
      </c>
      <c r="F105" s="203">
        <f t="shared" si="3"/>
        <v>1</v>
      </c>
    </row>
    <row r="106" spans="1:6">
      <c r="A106" s="334">
        <v>461</v>
      </c>
      <c r="B106" s="334" t="s">
        <v>315</v>
      </c>
      <c r="C106" s="334" t="s">
        <v>117</v>
      </c>
      <c r="D106" s="203" t="str">
        <f t="shared" si="2"/>
        <v>北海道中富良野町</v>
      </c>
      <c r="E106" s="334">
        <v>461</v>
      </c>
      <c r="F106" s="203">
        <f t="shared" si="3"/>
        <v>1</v>
      </c>
    </row>
    <row r="107" spans="1:6">
      <c r="A107" s="334">
        <v>462</v>
      </c>
      <c r="B107" s="334" t="s">
        <v>315</v>
      </c>
      <c r="C107" s="334" t="s">
        <v>583</v>
      </c>
      <c r="D107" s="203" t="str">
        <f t="shared" si="2"/>
        <v>北海道南富良野町</v>
      </c>
      <c r="E107" s="334">
        <v>462</v>
      </c>
      <c r="F107" s="203">
        <f t="shared" si="3"/>
        <v>1</v>
      </c>
    </row>
    <row r="108" spans="1:6">
      <c r="A108" s="334">
        <v>463</v>
      </c>
      <c r="B108" s="334" t="s">
        <v>315</v>
      </c>
      <c r="C108" s="334" t="s">
        <v>584</v>
      </c>
      <c r="D108" s="203" t="str">
        <f t="shared" si="2"/>
        <v>北海道占冠村</v>
      </c>
      <c r="E108" s="334">
        <v>463</v>
      </c>
      <c r="F108" s="203">
        <f t="shared" si="3"/>
        <v>1</v>
      </c>
    </row>
    <row r="109" spans="1:6">
      <c r="A109" s="334">
        <v>464</v>
      </c>
      <c r="B109" s="334" t="s">
        <v>315</v>
      </c>
      <c r="C109" s="334" t="s">
        <v>586</v>
      </c>
      <c r="D109" s="203" t="str">
        <f t="shared" si="2"/>
        <v>北海道和寒町</v>
      </c>
      <c r="E109" s="334">
        <v>464</v>
      </c>
      <c r="F109" s="203">
        <f t="shared" si="3"/>
        <v>1</v>
      </c>
    </row>
    <row r="110" spans="1:6">
      <c r="A110" s="334">
        <v>465</v>
      </c>
      <c r="B110" s="334" t="s">
        <v>315</v>
      </c>
      <c r="C110" s="334" t="s">
        <v>179</v>
      </c>
      <c r="D110" s="203" t="str">
        <f t="shared" si="2"/>
        <v>北海道剣淵町</v>
      </c>
      <c r="E110" s="334">
        <v>465</v>
      </c>
      <c r="F110" s="203">
        <f t="shared" si="3"/>
        <v>1</v>
      </c>
    </row>
    <row r="111" spans="1:6">
      <c r="A111" s="334">
        <v>468</v>
      </c>
      <c r="B111" s="334" t="s">
        <v>315</v>
      </c>
      <c r="C111" s="334" t="s">
        <v>587</v>
      </c>
      <c r="D111" s="203" t="str">
        <f t="shared" si="2"/>
        <v>北海道下川町</v>
      </c>
      <c r="E111" s="334">
        <v>468</v>
      </c>
      <c r="F111" s="203">
        <f t="shared" si="3"/>
        <v>1</v>
      </c>
    </row>
    <row r="112" spans="1:6">
      <c r="A112" s="334">
        <v>469</v>
      </c>
      <c r="B112" s="334" t="s">
        <v>315</v>
      </c>
      <c r="C112" s="334" t="s">
        <v>592</v>
      </c>
      <c r="D112" s="203" t="str">
        <f t="shared" si="2"/>
        <v>北海道美深町</v>
      </c>
      <c r="E112" s="334">
        <v>469</v>
      </c>
      <c r="F112" s="203">
        <f t="shared" si="3"/>
        <v>1</v>
      </c>
    </row>
    <row r="113" spans="1:6">
      <c r="A113" s="334">
        <v>470</v>
      </c>
      <c r="B113" s="334" t="s">
        <v>315</v>
      </c>
      <c r="C113" s="334" t="s">
        <v>595</v>
      </c>
      <c r="D113" s="203" t="str">
        <f t="shared" si="2"/>
        <v>北海道音威子府村</v>
      </c>
      <c r="E113" s="334">
        <v>470</v>
      </c>
      <c r="F113" s="203">
        <f t="shared" si="3"/>
        <v>1</v>
      </c>
    </row>
    <row r="114" spans="1:6">
      <c r="A114" s="334">
        <v>471</v>
      </c>
      <c r="B114" s="334" t="s">
        <v>315</v>
      </c>
      <c r="C114" s="334" t="s">
        <v>519</v>
      </c>
      <c r="D114" s="203" t="str">
        <f t="shared" si="2"/>
        <v>北海道中川町</v>
      </c>
      <c r="E114" s="334">
        <v>471</v>
      </c>
      <c r="F114" s="203">
        <f t="shared" si="3"/>
        <v>1</v>
      </c>
    </row>
    <row r="115" spans="1:6">
      <c r="A115" s="334">
        <v>472</v>
      </c>
      <c r="B115" s="334" t="s">
        <v>315</v>
      </c>
      <c r="C115" s="334" t="s">
        <v>600</v>
      </c>
      <c r="D115" s="203" t="str">
        <f t="shared" si="2"/>
        <v>北海道幌加内町</v>
      </c>
      <c r="E115" s="334">
        <v>472</v>
      </c>
      <c r="F115" s="203">
        <f t="shared" si="3"/>
        <v>1</v>
      </c>
    </row>
    <row r="116" spans="1:6">
      <c r="A116" s="334">
        <v>481</v>
      </c>
      <c r="B116" s="334" t="s">
        <v>315</v>
      </c>
      <c r="C116" s="334" t="s">
        <v>602</v>
      </c>
      <c r="D116" s="203" t="str">
        <f t="shared" si="2"/>
        <v>北海道増毛町</v>
      </c>
      <c r="E116" s="334">
        <v>481</v>
      </c>
      <c r="F116" s="203">
        <f t="shared" si="3"/>
        <v>1</v>
      </c>
    </row>
    <row r="117" spans="1:6">
      <c r="A117" s="334">
        <v>482</v>
      </c>
      <c r="B117" s="334" t="s">
        <v>315</v>
      </c>
      <c r="C117" s="334" t="s">
        <v>603</v>
      </c>
      <c r="D117" s="203" t="str">
        <f t="shared" si="2"/>
        <v>北海道小平町</v>
      </c>
      <c r="E117" s="334">
        <v>482</v>
      </c>
      <c r="F117" s="203">
        <f t="shared" si="3"/>
        <v>1</v>
      </c>
    </row>
    <row r="118" spans="1:6">
      <c r="A118" s="334">
        <v>483</v>
      </c>
      <c r="B118" s="334" t="s">
        <v>315</v>
      </c>
      <c r="C118" s="334" t="s">
        <v>605</v>
      </c>
      <c r="D118" s="203" t="str">
        <f t="shared" si="2"/>
        <v>北海道苫前町</v>
      </c>
      <c r="E118" s="334">
        <v>483</v>
      </c>
      <c r="F118" s="203">
        <f t="shared" si="3"/>
        <v>1</v>
      </c>
    </row>
    <row r="119" spans="1:6">
      <c r="A119" s="334">
        <v>484</v>
      </c>
      <c r="B119" s="334" t="s">
        <v>315</v>
      </c>
      <c r="C119" s="334" t="s">
        <v>312</v>
      </c>
      <c r="D119" s="203" t="str">
        <f t="shared" si="2"/>
        <v>北海道羽幌町</v>
      </c>
      <c r="E119" s="334">
        <v>484</v>
      </c>
      <c r="F119" s="203">
        <f t="shared" si="3"/>
        <v>1</v>
      </c>
    </row>
    <row r="120" spans="1:6">
      <c r="A120" s="334">
        <v>485</v>
      </c>
      <c r="B120" s="334" t="s">
        <v>315</v>
      </c>
      <c r="C120" s="334" t="s">
        <v>606</v>
      </c>
      <c r="D120" s="203" t="str">
        <f t="shared" si="2"/>
        <v>北海道初山別村</v>
      </c>
      <c r="E120" s="334">
        <v>485</v>
      </c>
      <c r="F120" s="203">
        <f t="shared" si="3"/>
        <v>1</v>
      </c>
    </row>
    <row r="121" spans="1:6">
      <c r="A121" s="334">
        <v>486</v>
      </c>
      <c r="B121" s="334" t="s">
        <v>315</v>
      </c>
      <c r="C121" s="334" t="s">
        <v>541</v>
      </c>
      <c r="D121" s="203" t="str">
        <f t="shared" si="2"/>
        <v>北海道遠別町</v>
      </c>
      <c r="E121" s="334">
        <v>486</v>
      </c>
      <c r="F121" s="203">
        <f t="shared" si="3"/>
        <v>1</v>
      </c>
    </row>
    <row r="122" spans="1:6">
      <c r="A122" s="334">
        <v>487</v>
      </c>
      <c r="B122" s="334" t="s">
        <v>315</v>
      </c>
      <c r="C122" s="334" t="s">
        <v>575</v>
      </c>
      <c r="D122" s="203" t="str">
        <f t="shared" si="2"/>
        <v>北海道天塩町</v>
      </c>
      <c r="E122" s="334">
        <v>487</v>
      </c>
      <c r="F122" s="203">
        <f t="shared" si="3"/>
        <v>1</v>
      </c>
    </row>
    <row r="123" spans="1:6">
      <c r="A123" s="334">
        <v>511</v>
      </c>
      <c r="B123" s="334" t="s">
        <v>315</v>
      </c>
      <c r="C123" s="334" t="s">
        <v>607</v>
      </c>
      <c r="D123" s="203" t="str">
        <f t="shared" si="2"/>
        <v>北海道猿払村</v>
      </c>
      <c r="E123" s="334">
        <v>511</v>
      </c>
      <c r="F123" s="203">
        <f t="shared" si="3"/>
        <v>1</v>
      </c>
    </row>
    <row r="124" spans="1:6">
      <c r="A124" s="334">
        <v>512</v>
      </c>
      <c r="B124" s="334" t="s">
        <v>315</v>
      </c>
      <c r="C124" s="334" t="s">
        <v>597</v>
      </c>
      <c r="D124" s="203" t="str">
        <f t="shared" si="2"/>
        <v>北海道浜頓別町</v>
      </c>
      <c r="E124" s="334">
        <v>512</v>
      </c>
      <c r="F124" s="203">
        <f t="shared" si="3"/>
        <v>1</v>
      </c>
    </row>
    <row r="125" spans="1:6">
      <c r="A125" s="334">
        <v>513</v>
      </c>
      <c r="B125" s="334" t="s">
        <v>315</v>
      </c>
      <c r="C125" s="334" t="s">
        <v>610</v>
      </c>
      <c r="D125" s="203" t="str">
        <f t="shared" si="2"/>
        <v>北海道中頓別町</v>
      </c>
      <c r="E125" s="334">
        <v>513</v>
      </c>
      <c r="F125" s="203">
        <f t="shared" si="3"/>
        <v>1</v>
      </c>
    </row>
    <row r="126" spans="1:6">
      <c r="A126" s="334">
        <v>514</v>
      </c>
      <c r="B126" s="334" t="s">
        <v>315</v>
      </c>
      <c r="C126" s="334" t="s">
        <v>615</v>
      </c>
      <c r="D126" s="203" t="str">
        <f t="shared" si="2"/>
        <v>北海道枝幸町</v>
      </c>
      <c r="E126" s="334">
        <v>514</v>
      </c>
      <c r="F126" s="203">
        <f t="shared" si="3"/>
        <v>1</v>
      </c>
    </row>
    <row r="127" spans="1:6">
      <c r="A127" s="334">
        <v>516</v>
      </c>
      <c r="B127" s="334" t="s">
        <v>315</v>
      </c>
      <c r="C127" s="334" t="s">
        <v>618</v>
      </c>
      <c r="D127" s="203" t="str">
        <f t="shared" si="2"/>
        <v>北海道豊富町</v>
      </c>
      <c r="E127" s="334">
        <v>516</v>
      </c>
      <c r="F127" s="203">
        <f t="shared" si="3"/>
        <v>1</v>
      </c>
    </row>
    <row r="128" spans="1:6">
      <c r="A128" s="334">
        <v>517</v>
      </c>
      <c r="B128" s="334" t="s">
        <v>315</v>
      </c>
      <c r="C128" s="334" t="s">
        <v>620</v>
      </c>
      <c r="D128" s="203" t="str">
        <f t="shared" si="2"/>
        <v>北海道礼文町</v>
      </c>
      <c r="E128" s="334">
        <v>517</v>
      </c>
      <c r="F128" s="203">
        <f t="shared" si="3"/>
        <v>1</v>
      </c>
    </row>
    <row r="129" spans="1:6">
      <c r="A129" s="334">
        <v>518</v>
      </c>
      <c r="B129" s="334" t="s">
        <v>315</v>
      </c>
      <c r="C129" s="334" t="s">
        <v>354</v>
      </c>
      <c r="D129" s="203" t="str">
        <f t="shared" si="2"/>
        <v>北海道利尻町</v>
      </c>
      <c r="E129" s="334">
        <v>518</v>
      </c>
      <c r="F129" s="203">
        <f t="shared" si="3"/>
        <v>1</v>
      </c>
    </row>
    <row r="130" spans="1:6">
      <c r="A130" s="334">
        <v>519</v>
      </c>
      <c r="B130" s="334" t="s">
        <v>315</v>
      </c>
      <c r="C130" s="334" t="s">
        <v>304</v>
      </c>
      <c r="D130" s="203" t="str">
        <f t="shared" ref="D130:D193" si="4">B130&amp;C130</f>
        <v>北海道利尻富士町</v>
      </c>
      <c r="E130" s="334">
        <v>519</v>
      </c>
      <c r="F130" s="203">
        <f t="shared" ref="F130:F193" si="5">COUNTIF(D:D,D130)</f>
        <v>1</v>
      </c>
    </row>
    <row r="131" spans="1:6">
      <c r="A131" s="334">
        <v>520</v>
      </c>
      <c r="B131" s="334" t="s">
        <v>315</v>
      </c>
      <c r="C131" s="334" t="s">
        <v>237</v>
      </c>
      <c r="D131" s="203" t="str">
        <f t="shared" si="4"/>
        <v>北海道幌延町</v>
      </c>
      <c r="E131" s="334">
        <v>520</v>
      </c>
      <c r="F131" s="203">
        <f t="shared" si="5"/>
        <v>1</v>
      </c>
    </row>
    <row r="132" spans="1:6">
      <c r="A132" s="334">
        <v>543</v>
      </c>
      <c r="B132" s="334" t="s">
        <v>315</v>
      </c>
      <c r="C132" s="334" t="s">
        <v>616</v>
      </c>
      <c r="D132" s="203" t="str">
        <f t="shared" si="4"/>
        <v>北海道美幌町</v>
      </c>
      <c r="E132" s="334">
        <v>543</v>
      </c>
      <c r="F132" s="203">
        <f t="shared" si="5"/>
        <v>1</v>
      </c>
    </row>
    <row r="133" spans="1:6">
      <c r="A133" s="334">
        <v>544</v>
      </c>
      <c r="B133" s="334" t="s">
        <v>315</v>
      </c>
      <c r="C133" s="334" t="s">
        <v>625</v>
      </c>
      <c r="D133" s="203" t="str">
        <f t="shared" si="4"/>
        <v>北海道津別町</v>
      </c>
      <c r="E133" s="334">
        <v>544</v>
      </c>
      <c r="F133" s="203">
        <f t="shared" si="5"/>
        <v>1</v>
      </c>
    </row>
    <row r="134" spans="1:6">
      <c r="A134" s="334">
        <v>545</v>
      </c>
      <c r="B134" s="334" t="s">
        <v>315</v>
      </c>
      <c r="C134" s="334" t="s">
        <v>627</v>
      </c>
      <c r="D134" s="203" t="str">
        <f t="shared" si="4"/>
        <v>北海道斜里町</v>
      </c>
      <c r="E134" s="334">
        <v>545</v>
      </c>
      <c r="F134" s="203">
        <f t="shared" si="5"/>
        <v>1</v>
      </c>
    </row>
    <row r="135" spans="1:6">
      <c r="A135" s="334">
        <v>546</v>
      </c>
      <c r="B135" s="334" t="s">
        <v>315</v>
      </c>
      <c r="C135" s="334" t="s">
        <v>630</v>
      </c>
      <c r="D135" s="203" t="str">
        <f t="shared" si="4"/>
        <v>北海道清里町</v>
      </c>
      <c r="E135" s="334">
        <v>546</v>
      </c>
      <c r="F135" s="203">
        <f t="shared" si="5"/>
        <v>1</v>
      </c>
    </row>
    <row r="136" spans="1:6">
      <c r="A136" s="334">
        <v>547</v>
      </c>
      <c r="B136" s="334" t="s">
        <v>315</v>
      </c>
      <c r="C136" s="334" t="s">
        <v>104</v>
      </c>
      <c r="D136" s="203" t="str">
        <f t="shared" si="4"/>
        <v>北海道小清水町</v>
      </c>
      <c r="E136" s="334">
        <v>547</v>
      </c>
      <c r="F136" s="203">
        <f t="shared" si="5"/>
        <v>1</v>
      </c>
    </row>
    <row r="137" spans="1:6">
      <c r="A137" s="334">
        <v>549</v>
      </c>
      <c r="B137" s="334" t="s">
        <v>315</v>
      </c>
      <c r="C137" s="334" t="s">
        <v>631</v>
      </c>
      <c r="D137" s="203" t="str">
        <f t="shared" si="4"/>
        <v>北海道訓子府町</v>
      </c>
      <c r="E137" s="334">
        <v>549</v>
      </c>
      <c r="F137" s="203">
        <f t="shared" si="5"/>
        <v>1</v>
      </c>
    </row>
    <row r="138" spans="1:6">
      <c r="A138" s="334">
        <v>550</v>
      </c>
      <c r="B138" s="334" t="s">
        <v>315</v>
      </c>
      <c r="C138" s="334" t="s">
        <v>38</v>
      </c>
      <c r="D138" s="203" t="str">
        <f t="shared" si="4"/>
        <v>北海道置戸町</v>
      </c>
      <c r="E138" s="334">
        <v>550</v>
      </c>
      <c r="F138" s="203">
        <f t="shared" si="5"/>
        <v>1</v>
      </c>
    </row>
    <row r="139" spans="1:6">
      <c r="A139" s="334">
        <v>552</v>
      </c>
      <c r="B139" s="334" t="s">
        <v>315</v>
      </c>
      <c r="C139" s="334" t="s">
        <v>322</v>
      </c>
      <c r="D139" s="203" t="str">
        <f t="shared" si="4"/>
        <v>北海道佐呂間町</v>
      </c>
      <c r="E139" s="334">
        <v>552</v>
      </c>
      <c r="F139" s="203">
        <f t="shared" si="5"/>
        <v>1</v>
      </c>
    </row>
    <row r="140" spans="1:6">
      <c r="A140" s="334">
        <v>555</v>
      </c>
      <c r="B140" s="334" t="s">
        <v>315</v>
      </c>
      <c r="C140" s="334" t="s">
        <v>634</v>
      </c>
      <c r="D140" s="203" t="str">
        <f t="shared" si="4"/>
        <v>北海道遠軽町</v>
      </c>
      <c r="E140" s="334">
        <v>555</v>
      </c>
      <c r="F140" s="203">
        <f t="shared" si="5"/>
        <v>1</v>
      </c>
    </row>
    <row r="141" spans="1:6">
      <c r="A141" s="334">
        <v>559</v>
      </c>
      <c r="B141" s="334" t="s">
        <v>315</v>
      </c>
      <c r="C141" s="334" t="s">
        <v>635</v>
      </c>
      <c r="D141" s="203" t="str">
        <f t="shared" si="4"/>
        <v>北海道湧別町</v>
      </c>
      <c r="E141" s="334">
        <v>559</v>
      </c>
      <c r="F141" s="203">
        <f t="shared" si="5"/>
        <v>1</v>
      </c>
    </row>
    <row r="142" spans="1:6">
      <c r="A142" s="334">
        <v>560</v>
      </c>
      <c r="B142" s="334" t="s">
        <v>315</v>
      </c>
      <c r="C142" s="334" t="s">
        <v>639</v>
      </c>
      <c r="D142" s="203" t="str">
        <f t="shared" si="4"/>
        <v>北海道滝上町</v>
      </c>
      <c r="E142" s="334">
        <v>560</v>
      </c>
      <c r="F142" s="203">
        <f t="shared" si="5"/>
        <v>1</v>
      </c>
    </row>
    <row r="143" spans="1:6">
      <c r="A143" s="334">
        <v>561</v>
      </c>
      <c r="B143" s="334" t="s">
        <v>315</v>
      </c>
      <c r="C143" s="334" t="s">
        <v>643</v>
      </c>
      <c r="D143" s="203" t="str">
        <f t="shared" si="4"/>
        <v>北海道興部町</v>
      </c>
      <c r="E143" s="334">
        <v>561</v>
      </c>
      <c r="F143" s="203">
        <f t="shared" si="5"/>
        <v>1</v>
      </c>
    </row>
    <row r="144" spans="1:6">
      <c r="A144" s="334">
        <v>562</v>
      </c>
      <c r="B144" s="334" t="s">
        <v>315</v>
      </c>
      <c r="C144" s="334" t="s">
        <v>646</v>
      </c>
      <c r="D144" s="203" t="str">
        <f t="shared" si="4"/>
        <v>北海道西興部村</v>
      </c>
      <c r="E144" s="334">
        <v>562</v>
      </c>
      <c r="F144" s="203">
        <f t="shared" si="5"/>
        <v>1</v>
      </c>
    </row>
    <row r="145" spans="1:6">
      <c r="A145" s="334">
        <v>563</v>
      </c>
      <c r="B145" s="334" t="s">
        <v>315</v>
      </c>
      <c r="C145" s="334" t="s">
        <v>415</v>
      </c>
      <c r="D145" s="203" t="str">
        <f t="shared" si="4"/>
        <v>北海道雄武町</v>
      </c>
      <c r="E145" s="334">
        <v>563</v>
      </c>
      <c r="F145" s="203">
        <f t="shared" si="5"/>
        <v>1</v>
      </c>
    </row>
    <row r="146" spans="1:6">
      <c r="A146" s="334">
        <v>564</v>
      </c>
      <c r="B146" s="334" t="s">
        <v>315</v>
      </c>
      <c r="C146" s="334" t="s">
        <v>375</v>
      </c>
      <c r="D146" s="203" t="str">
        <f t="shared" si="4"/>
        <v>北海道大空町</v>
      </c>
      <c r="E146" s="334">
        <v>564</v>
      </c>
      <c r="F146" s="203">
        <f t="shared" si="5"/>
        <v>1</v>
      </c>
    </row>
    <row r="147" spans="1:6">
      <c r="A147" s="334">
        <v>571</v>
      </c>
      <c r="B147" s="334" t="s">
        <v>315</v>
      </c>
      <c r="C147" s="334" t="s">
        <v>633</v>
      </c>
      <c r="D147" s="203" t="str">
        <f t="shared" si="4"/>
        <v>北海道豊浦町</v>
      </c>
      <c r="E147" s="334">
        <v>571</v>
      </c>
      <c r="F147" s="203">
        <f t="shared" si="5"/>
        <v>1</v>
      </c>
    </row>
    <row r="148" spans="1:6">
      <c r="A148" s="334">
        <v>575</v>
      </c>
      <c r="B148" s="334" t="s">
        <v>315</v>
      </c>
      <c r="C148" s="334" t="s">
        <v>650</v>
      </c>
      <c r="D148" s="203" t="str">
        <f t="shared" si="4"/>
        <v>北海道壮瞥町</v>
      </c>
      <c r="E148" s="334">
        <v>575</v>
      </c>
      <c r="F148" s="203">
        <f t="shared" si="5"/>
        <v>1</v>
      </c>
    </row>
    <row r="149" spans="1:6">
      <c r="A149" s="334">
        <v>578</v>
      </c>
      <c r="B149" s="334" t="s">
        <v>315</v>
      </c>
      <c r="C149" s="334" t="s">
        <v>654</v>
      </c>
      <c r="D149" s="203" t="str">
        <f t="shared" si="4"/>
        <v>北海道白老町</v>
      </c>
      <c r="E149" s="334">
        <v>578</v>
      </c>
      <c r="F149" s="203">
        <f t="shared" si="5"/>
        <v>1</v>
      </c>
    </row>
    <row r="150" spans="1:6">
      <c r="A150" s="334">
        <v>581</v>
      </c>
      <c r="B150" s="334" t="s">
        <v>315</v>
      </c>
      <c r="C150" s="334" t="s">
        <v>445</v>
      </c>
      <c r="D150" s="203" t="str">
        <f t="shared" si="4"/>
        <v>北海道厚真町</v>
      </c>
      <c r="E150" s="334">
        <v>581</v>
      </c>
      <c r="F150" s="203">
        <f t="shared" si="5"/>
        <v>1</v>
      </c>
    </row>
    <row r="151" spans="1:6">
      <c r="A151" s="334">
        <v>584</v>
      </c>
      <c r="B151" s="334" t="s">
        <v>315</v>
      </c>
      <c r="C151" s="334" t="s">
        <v>658</v>
      </c>
      <c r="D151" s="203" t="str">
        <f t="shared" si="4"/>
        <v>北海道洞爺湖町</v>
      </c>
      <c r="E151" s="334">
        <v>584</v>
      </c>
      <c r="F151" s="203">
        <f t="shared" si="5"/>
        <v>1</v>
      </c>
    </row>
    <row r="152" spans="1:6">
      <c r="A152" s="334">
        <v>585</v>
      </c>
      <c r="B152" s="334" t="s">
        <v>315</v>
      </c>
      <c r="C152" s="334" t="s">
        <v>216</v>
      </c>
      <c r="D152" s="203" t="str">
        <f t="shared" si="4"/>
        <v>北海道安平町</v>
      </c>
      <c r="E152" s="334">
        <v>585</v>
      </c>
      <c r="F152" s="203">
        <f t="shared" si="5"/>
        <v>1</v>
      </c>
    </row>
    <row r="153" spans="1:6">
      <c r="A153" s="334">
        <v>586</v>
      </c>
      <c r="B153" s="334" t="s">
        <v>315</v>
      </c>
      <c r="C153" s="334" t="s">
        <v>662</v>
      </c>
      <c r="D153" s="203" t="str">
        <f t="shared" si="4"/>
        <v>北海道むかわ町</v>
      </c>
      <c r="E153" s="334">
        <v>586</v>
      </c>
      <c r="F153" s="203">
        <f t="shared" si="5"/>
        <v>1</v>
      </c>
    </row>
    <row r="154" spans="1:6">
      <c r="A154" s="334">
        <v>601</v>
      </c>
      <c r="B154" s="334" t="s">
        <v>315</v>
      </c>
      <c r="C154" s="334" t="s">
        <v>663</v>
      </c>
      <c r="D154" s="203" t="str">
        <f t="shared" si="4"/>
        <v>北海道日高町</v>
      </c>
      <c r="E154" s="334">
        <v>601</v>
      </c>
      <c r="F154" s="203">
        <f t="shared" si="5"/>
        <v>1</v>
      </c>
    </row>
    <row r="155" spans="1:6">
      <c r="A155" s="334">
        <v>602</v>
      </c>
      <c r="B155" s="334" t="s">
        <v>315</v>
      </c>
      <c r="C155" s="334" t="s">
        <v>668</v>
      </c>
      <c r="D155" s="203" t="str">
        <f t="shared" si="4"/>
        <v>北海道平取町</v>
      </c>
      <c r="E155" s="334">
        <v>602</v>
      </c>
      <c r="F155" s="203">
        <f t="shared" si="5"/>
        <v>1</v>
      </c>
    </row>
    <row r="156" spans="1:6">
      <c r="A156" s="334">
        <v>604</v>
      </c>
      <c r="B156" s="334" t="s">
        <v>315</v>
      </c>
      <c r="C156" s="334" t="s">
        <v>672</v>
      </c>
      <c r="D156" s="203" t="str">
        <f t="shared" si="4"/>
        <v>北海道新冠町</v>
      </c>
      <c r="E156" s="334">
        <v>604</v>
      </c>
      <c r="F156" s="203">
        <f t="shared" si="5"/>
        <v>1</v>
      </c>
    </row>
    <row r="157" spans="1:6">
      <c r="A157" s="334">
        <v>607</v>
      </c>
      <c r="B157" s="334" t="s">
        <v>315</v>
      </c>
      <c r="C157" s="334" t="s">
        <v>676</v>
      </c>
      <c r="D157" s="203" t="str">
        <f t="shared" si="4"/>
        <v>北海道浦河町</v>
      </c>
      <c r="E157" s="334">
        <v>607</v>
      </c>
      <c r="F157" s="203">
        <f t="shared" si="5"/>
        <v>1</v>
      </c>
    </row>
    <row r="158" spans="1:6">
      <c r="A158" s="334">
        <v>608</v>
      </c>
      <c r="B158" s="334" t="s">
        <v>315</v>
      </c>
      <c r="C158" s="334" t="s">
        <v>572</v>
      </c>
      <c r="D158" s="203" t="str">
        <f t="shared" si="4"/>
        <v>北海道様似町</v>
      </c>
      <c r="E158" s="334">
        <v>608</v>
      </c>
      <c r="F158" s="203">
        <f t="shared" si="5"/>
        <v>1</v>
      </c>
    </row>
    <row r="159" spans="1:6">
      <c r="A159" s="334">
        <v>609</v>
      </c>
      <c r="B159" s="334" t="s">
        <v>315</v>
      </c>
      <c r="C159" s="334" t="s">
        <v>680</v>
      </c>
      <c r="D159" s="203" t="str">
        <f t="shared" si="4"/>
        <v>北海道えりも町</v>
      </c>
      <c r="E159" s="334">
        <v>609</v>
      </c>
      <c r="F159" s="203">
        <f t="shared" si="5"/>
        <v>1</v>
      </c>
    </row>
    <row r="160" spans="1:6">
      <c r="A160" s="334">
        <v>610</v>
      </c>
      <c r="B160" s="334" t="s">
        <v>315</v>
      </c>
      <c r="C160" s="334" t="s">
        <v>683</v>
      </c>
      <c r="D160" s="203" t="str">
        <f t="shared" si="4"/>
        <v>北海道新ひだか町</v>
      </c>
      <c r="E160" s="334">
        <v>610</v>
      </c>
      <c r="F160" s="203">
        <f t="shared" si="5"/>
        <v>1</v>
      </c>
    </row>
    <row r="161" spans="1:6">
      <c r="A161" s="334">
        <v>631</v>
      </c>
      <c r="B161" s="334" t="s">
        <v>315</v>
      </c>
      <c r="C161" s="334" t="s">
        <v>688</v>
      </c>
      <c r="D161" s="203" t="str">
        <f t="shared" si="4"/>
        <v>北海道音更町</v>
      </c>
      <c r="E161" s="334">
        <v>631</v>
      </c>
      <c r="F161" s="203">
        <f t="shared" si="5"/>
        <v>1</v>
      </c>
    </row>
    <row r="162" spans="1:6">
      <c r="A162" s="334">
        <v>632</v>
      </c>
      <c r="B162" s="334" t="s">
        <v>315</v>
      </c>
      <c r="C162" s="334" t="s">
        <v>486</v>
      </c>
      <c r="D162" s="203" t="str">
        <f t="shared" si="4"/>
        <v>北海道士幌町</v>
      </c>
      <c r="E162" s="334">
        <v>632</v>
      </c>
      <c r="F162" s="203">
        <f t="shared" si="5"/>
        <v>1</v>
      </c>
    </row>
    <row r="163" spans="1:6">
      <c r="A163" s="334">
        <v>633</v>
      </c>
      <c r="B163" s="334" t="s">
        <v>315</v>
      </c>
      <c r="C163" s="334" t="s">
        <v>690</v>
      </c>
      <c r="D163" s="203" t="str">
        <f t="shared" si="4"/>
        <v>北海道上士幌町</v>
      </c>
      <c r="E163" s="334">
        <v>633</v>
      </c>
      <c r="F163" s="203">
        <f t="shared" si="5"/>
        <v>1</v>
      </c>
    </row>
    <row r="164" spans="1:6">
      <c r="A164" s="334">
        <v>634</v>
      </c>
      <c r="B164" s="334" t="s">
        <v>315</v>
      </c>
      <c r="C164" s="334" t="s">
        <v>682</v>
      </c>
      <c r="D164" s="203" t="str">
        <f t="shared" si="4"/>
        <v>北海道鹿追町</v>
      </c>
      <c r="E164" s="334">
        <v>634</v>
      </c>
      <c r="F164" s="203">
        <f t="shared" si="5"/>
        <v>1</v>
      </c>
    </row>
    <row r="165" spans="1:6">
      <c r="A165" s="334">
        <v>635</v>
      </c>
      <c r="B165" s="334" t="s">
        <v>315</v>
      </c>
      <c r="C165" s="334" t="s">
        <v>691</v>
      </c>
      <c r="D165" s="203" t="str">
        <f t="shared" si="4"/>
        <v>北海道新得町</v>
      </c>
      <c r="E165" s="334">
        <v>635</v>
      </c>
      <c r="F165" s="203">
        <f t="shared" si="5"/>
        <v>1</v>
      </c>
    </row>
    <row r="166" spans="1:6">
      <c r="A166" s="334">
        <v>636</v>
      </c>
      <c r="B166" s="334" t="s">
        <v>315</v>
      </c>
      <c r="C166" s="334" t="s">
        <v>695</v>
      </c>
      <c r="D166" s="203" t="str">
        <f t="shared" si="4"/>
        <v>北海道清水町</v>
      </c>
      <c r="E166" s="334">
        <v>636</v>
      </c>
      <c r="F166" s="203">
        <f t="shared" si="5"/>
        <v>1</v>
      </c>
    </row>
    <row r="167" spans="1:6">
      <c r="A167" s="334">
        <v>637</v>
      </c>
      <c r="B167" s="334" t="s">
        <v>315</v>
      </c>
      <c r="C167" s="334" t="s">
        <v>698</v>
      </c>
      <c r="D167" s="203" t="str">
        <f t="shared" si="4"/>
        <v>北海道芽室町</v>
      </c>
      <c r="E167" s="334">
        <v>637</v>
      </c>
      <c r="F167" s="203">
        <f t="shared" si="5"/>
        <v>1</v>
      </c>
    </row>
    <row r="168" spans="1:6">
      <c r="A168" s="334">
        <v>638</v>
      </c>
      <c r="B168" s="334" t="s">
        <v>315</v>
      </c>
      <c r="C168" s="334" t="s">
        <v>699</v>
      </c>
      <c r="D168" s="203" t="str">
        <f t="shared" si="4"/>
        <v>北海道中札内村</v>
      </c>
      <c r="E168" s="334">
        <v>638</v>
      </c>
      <c r="F168" s="203">
        <f t="shared" si="5"/>
        <v>1</v>
      </c>
    </row>
    <row r="169" spans="1:6">
      <c r="A169" s="334">
        <v>639</v>
      </c>
      <c r="B169" s="334" t="s">
        <v>315</v>
      </c>
      <c r="C169" s="334" t="s">
        <v>703</v>
      </c>
      <c r="D169" s="203" t="str">
        <f t="shared" si="4"/>
        <v>北海道更別村</v>
      </c>
      <c r="E169" s="334">
        <v>639</v>
      </c>
      <c r="F169" s="203">
        <f t="shared" si="5"/>
        <v>1</v>
      </c>
    </row>
    <row r="170" spans="1:6">
      <c r="A170" s="334">
        <v>641</v>
      </c>
      <c r="B170" s="334" t="s">
        <v>315</v>
      </c>
      <c r="C170" s="334" t="s">
        <v>359</v>
      </c>
      <c r="D170" s="203" t="str">
        <f t="shared" si="4"/>
        <v>北海道大樹町</v>
      </c>
      <c r="E170" s="334">
        <v>641</v>
      </c>
      <c r="F170" s="203">
        <f t="shared" si="5"/>
        <v>1</v>
      </c>
    </row>
    <row r="171" spans="1:6">
      <c r="A171" s="334">
        <v>642</v>
      </c>
      <c r="B171" s="334" t="s">
        <v>315</v>
      </c>
      <c r="C171" s="334" t="s">
        <v>705</v>
      </c>
      <c r="D171" s="203" t="str">
        <f t="shared" si="4"/>
        <v>北海道広尾町</v>
      </c>
      <c r="E171" s="334">
        <v>642</v>
      </c>
      <c r="F171" s="203">
        <f t="shared" si="5"/>
        <v>1</v>
      </c>
    </row>
    <row r="172" spans="1:6">
      <c r="A172" s="334">
        <v>643</v>
      </c>
      <c r="B172" s="334" t="s">
        <v>315</v>
      </c>
      <c r="C172" s="334" t="s">
        <v>706</v>
      </c>
      <c r="D172" s="203" t="str">
        <f t="shared" si="4"/>
        <v>北海道幕別町</v>
      </c>
      <c r="E172" s="334">
        <v>643</v>
      </c>
      <c r="F172" s="203">
        <f t="shared" si="5"/>
        <v>1</v>
      </c>
    </row>
    <row r="173" spans="1:6">
      <c r="A173" s="334">
        <v>644</v>
      </c>
      <c r="B173" s="334" t="s">
        <v>315</v>
      </c>
      <c r="C173" s="334" t="s">
        <v>573</v>
      </c>
      <c r="D173" s="203" t="str">
        <f t="shared" si="4"/>
        <v>北海道池田町</v>
      </c>
      <c r="E173" s="334">
        <v>644</v>
      </c>
      <c r="F173" s="203">
        <f t="shared" si="5"/>
        <v>1</v>
      </c>
    </row>
    <row r="174" spans="1:6">
      <c r="A174" s="334">
        <v>645</v>
      </c>
      <c r="B174" s="334" t="s">
        <v>315</v>
      </c>
      <c r="C174" s="334" t="s">
        <v>254</v>
      </c>
      <c r="D174" s="203" t="str">
        <f t="shared" si="4"/>
        <v>北海道豊頃町</v>
      </c>
      <c r="E174" s="334">
        <v>645</v>
      </c>
      <c r="F174" s="203">
        <f t="shared" si="5"/>
        <v>1</v>
      </c>
    </row>
    <row r="175" spans="1:6">
      <c r="A175" s="334">
        <v>646</v>
      </c>
      <c r="B175" s="334" t="s">
        <v>315</v>
      </c>
      <c r="C175" s="334" t="s">
        <v>24</v>
      </c>
      <c r="D175" s="203" t="str">
        <f t="shared" si="4"/>
        <v>北海道本別町</v>
      </c>
      <c r="E175" s="334">
        <v>646</v>
      </c>
      <c r="F175" s="203">
        <f t="shared" si="5"/>
        <v>1</v>
      </c>
    </row>
    <row r="176" spans="1:6">
      <c r="A176" s="334">
        <v>647</v>
      </c>
      <c r="B176" s="334" t="s">
        <v>315</v>
      </c>
      <c r="C176" s="334" t="s">
        <v>707</v>
      </c>
      <c r="D176" s="203" t="str">
        <f t="shared" si="4"/>
        <v>北海道足寄町</v>
      </c>
      <c r="E176" s="334">
        <v>647</v>
      </c>
      <c r="F176" s="203">
        <f t="shared" si="5"/>
        <v>1</v>
      </c>
    </row>
    <row r="177" spans="1:6">
      <c r="A177" s="334">
        <v>648</v>
      </c>
      <c r="B177" s="334" t="s">
        <v>315</v>
      </c>
      <c r="C177" s="334" t="s">
        <v>82</v>
      </c>
      <c r="D177" s="203" t="str">
        <f t="shared" si="4"/>
        <v>北海道陸別町</v>
      </c>
      <c r="E177" s="334">
        <v>648</v>
      </c>
      <c r="F177" s="203">
        <f t="shared" si="5"/>
        <v>1</v>
      </c>
    </row>
    <row r="178" spans="1:6">
      <c r="A178" s="334">
        <v>649</v>
      </c>
      <c r="B178" s="334" t="s">
        <v>315</v>
      </c>
      <c r="C178" s="334" t="s">
        <v>235</v>
      </c>
      <c r="D178" s="203" t="str">
        <f t="shared" si="4"/>
        <v>北海道浦幌町</v>
      </c>
      <c r="E178" s="334">
        <v>649</v>
      </c>
      <c r="F178" s="203">
        <f t="shared" si="5"/>
        <v>1</v>
      </c>
    </row>
    <row r="179" spans="1:6">
      <c r="A179" s="334">
        <v>661</v>
      </c>
      <c r="B179" s="334" t="s">
        <v>315</v>
      </c>
      <c r="C179" s="334" t="s">
        <v>711</v>
      </c>
      <c r="D179" s="203" t="str">
        <f t="shared" si="4"/>
        <v>北海道釧路町</v>
      </c>
      <c r="E179" s="334">
        <v>661</v>
      </c>
      <c r="F179" s="203">
        <f t="shared" si="5"/>
        <v>1</v>
      </c>
    </row>
    <row r="180" spans="1:6">
      <c r="A180" s="334">
        <v>662</v>
      </c>
      <c r="B180" s="334" t="s">
        <v>315</v>
      </c>
      <c r="C180" s="334" t="s">
        <v>712</v>
      </c>
      <c r="D180" s="203" t="str">
        <f t="shared" si="4"/>
        <v>北海道厚岸町</v>
      </c>
      <c r="E180" s="334">
        <v>662</v>
      </c>
      <c r="F180" s="203">
        <f t="shared" si="5"/>
        <v>1</v>
      </c>
    </row>
    <row r="181" spans="1:6">
      <c r="A181" s="334">
        <v>663</v>
      </c>
      <c r="B181" s="334" t="s">
        <v>315</v>
      </c>
      <c r="C181" s="334" t="s">
        <v>716</v>
      </c>
      <c r="D181" s="203" t="str">
        <f t="shared" si="4"/>
        <v>北海道浜中町</v>
      </c>
      <c r="E181" s="334">
        <v>663</v>
      </c>
      <c r="F181" s="203">
        <f t="shared" si="5"/>
        <v>1</v>
      </c>
    </row>
    <row r="182" spans="1:6">
      <c r="A182" s="334">
        <v>664</v>
      </c>
      <c r="B182" s="334" t="s">
        <v>315</v>
      </c>
      <c r="C182" s="334" t="s">
        <v>719</v>
      </c>
      <c r="D182" s="203" t="str">
        <f t="shared" si="4"/>
        <v>北海道標茶町</v>
      </c>
      <c r="E182" s="334">
        <v>664</v>
      </c>
      <c r="F182" s="203">
        <f t="shared" si="5"/>
        <v>1</v>
      </c>
    </row>
    <row r="183" spans="1:6">
      <c r="A183" s="334">
        <v>665</v>
      </c>
      <c r="B183" s="334" t="s">
        <v>315</v>
      </c>
      <c r="C183" s="334" t="s">
        <v>132</v>
      </c>
      <c r="D183" s="203" t="str">
        <f t="shared" si="4"/>
        <v>北海道弟子屈町</v>
      </c>
      <c r="E183" s="334">
        <v>665</v>
      </c>
      <c r="F183" s="203">
        <f t="shared" si="5"/>
        <v>1</v>
      </c>
    </row>
    <row r="184" spans="1:6">
      <c r="A184" s="334">
        <v>667</v>
      </c>
      <c r="B184" s="334" t="s">
        <v>315</v>
      </c>
      <c r="C184" s="334" t="s">
        <v>721</v>
      </c>
      <c r="D184" s="203" t="str">
        <f t="shared" si="4"/>
        <v>北海道鶴居村</v>
      </c>
      <c r="E184" s="334">
        <v>667</v>
      </c>
      <c r="F184" s="203">
        <f t="shared" si="5"/>
        <v>1</v>
      </c>
    </row>
    <row r="185" spans="1:6">
      <c r="A185" s="334">
        <v>668</v>
      </c>
      <c r="B185" s="334" t="s">
        <v>315</v>
      </c>
      <c r="C185" s="334" t="s">
        <v>36</v>
      </c>
      <c r="D185" s="203" t="str">
        <f t="shared" si="4"/>
        <v>北海道白糠町</v>
      </c>
      <c r="E185" s="334">
        <v>668</v>
      </c>
      <c r="F185" s="203">
        <f t="shared" si="5"/>
        <v>1</v>
      </c>
    </row>
    <row r="186" spans="1:6">
      <c r="A186" s="334">
        <v>691</v>
      </c>
      <c r="B186" s="334" t="s">
        <v>315</v>
      </c>
      <c r="C186" s="334" t="s">
        <v>265</v>
      </c>
      <c r="D186" s="203" t="str">
        <f t="shared" si="4"/>
        <v>北海道別海町</v>
      </c>
      <c r="E186" s="334">
        <v>691</v>
      </c>
      <c r="F186" s="203">
        <f t="shared" si="5"/>
        <v>1</v>
      </c>
    </row>
    <row r="187" spans="1:6">
      <c r="A187" s="334">
        <v>692</v>
      </c>
      <c r="B187" s="334" t="s">
        <v>315</v>
      </c>
      <c r="C187" s="334" t="s">
        <v>611</v>
      </c>
      <c r="D187" s="203" t="str">
        <f t="shared" si="4"/>
        <v>北海道中標津町</v>
      </c>
      <c r="E187" s="334">
        <v>692</v>
      </c>
      <c r="F187" s="203">
        <f t="shared" si="5"/>
        <v>1</v>
      </c>
    </row>
    <row r="188" spans="1:6">
      <c r="A188" s="334">
        <v>693</v>
      </c>
      <c r="B188" s="334" t="s">
        <v>315</v>
      </c>
      <c r="C188" s="334" t="s">
        <v>147</v>
      </c>
      <c r="D188" s="203" t="str">
        <f t="shared" si="4"/>
        <v>北海道標津町</v>
      </c>
      <c r="E188" s="334">
        <v>693</v>
      </c>
      <c r="F188" s="203">
        <f t="shared" si="5"/>
        <v>1</v>
      </c>
    </row>
    <row r="189" spans="1:6">
      <c r="A189" s="334">
        <v>694</v>
      </c>
      <c r="B189" s="334" t="s">
        <v>315</v>
      </c>
      <c r="C189" s="334" t="s">
        <v>79</v>
      </c>
      <c r="D189" s="203" t="str">
        <f t="shared" si="4"/>
        <v>北海道羅臼町</v>
      </c>
      <c r="E189" s="334">
        <v>694</v>
      </c>
      <c r="F189" s="203">
        <f t="shared" si="5"/>
        <v>1</v>
      </c>
    </row>
    <row r="190" spans="1:6">
      <c r="A190" s="334">
        <v>695</v>
      </c>
      <c r="B190" s="334" t="s">
        <v>315</v>
      </c>
      <c r="C190" s="334" t="s">
        <v>722</v>
      </c>
      <c r="D190" s="203" t="str">
        <f t="shared" si="4"/>
        <v>北海道色丹村</v>
      </c>
      <c r="E190" s="334">
        <v>695</v>
      </c>
      <c r="F190" s="203">
        <f t="shared" si="5"/>
        <v>1</v>
      </c>
    </row>
    <row r="191" spans="1:6">
      <c r="A191" s="334">
        <v>696</v>
      </c>
      <c r="B191" s="334" t="s">
        <v>315</v>
      </c>
      <c r="C191" s="334" t="s">
        <v>2178</v>
      </c>
      <c r="D191" s="203" t="str">
        <f t="shared" si="4"/>
        <v>北海道泊村　（国後郡）</v>
      </c>
      <c r="E191" s="334">
        <v>696</v>
      </c>
      <c r="F191" s="203">
        <f t="shared" si="5"/>
        <v>1</v>
      </c>
    </row>
    <row r="192" spans="1:6">
      <c r="A192" s="334">
        <v>697</v>
      </c>
      <c r="B192" s="334" t="s">
        <v>315</v>
      </c>
      <c r="C192" s="334" t="s">
        <v>726</v>
      </c>
      <c r="D192" s="203" t="str">
        <f t="shared" si="4"/>
        <v>北海道留夜別村</v>
      </c>
      <c r="E192" s="334">
        <v>697</v>
      </c>
      <c r="F192" s="203">
        <f t="shared" si="5"/>
        <v>1</v>
      </c>
    </row>
    <row r="193" spans="1:6">
      <c r="A193" s="334">
        <v>698</v>
      </c>
      <c r="B193" s="334" t="s">
        <v>315</v>
      </c>
      <c r="C193" s="334" t="s">
        <v>733</v>
      </c>
      <c r="D193" s="203" t="str">
        <f t="shared" si="4"/>
        <v>北海道留別村</v>
      </c>
      <c r="E193" s="334">
        <v>698</v>
      </c>
      <c r="F193" s="203">
        <f t="shared" si="5"/>
        <v>1</v>
      </c>
    </row>
    <row r="194" spans="1:6">
      <c r="A194" s="334">
        <v>699</v>
      </c>
      <c r="B194" s="334" t="s">
        <v>315</v>
      </c>
      <c r="C194" s="334" t="s">
        <v>91</v>
      </c>
      <c r="D194" s="203" t="str">
        <f t="shared" ref="D194:D257" si="6">B194&amp;C194</f>
        <v>北海道紗那村</v>
      </c>
      <c r="E194" s="334">
        <v>699</v>
      </c>
      <c r="F194" s="203">
        <f t="shared" ref="F194:F257" si="7">COUNTIF(D:D,D194)</f>
        <v>1</v>
      </c>
    </row>
    <row r="195" spans="1:6">
      <c r="A195" s="334">
        <v>700</v>
      </c>
      <c r="B195" s="334" t="s">
        <v>315</v>
      </c>
      <c r="C195" s="334" t="s">
        <v>738</v>
      </c>
      <c r="D195" s="203" t="str">
        <f t="shared" si="6"/>
        <v>北海道蘂取村</v>
      </c>
      <c r="E195" s="334">
        <v>700</v>
      </c>
      <c r="F195" s="203">
        <f t="shared" si="7"/>
        <v>1</v>
      </c>
    </row>
    <row r="196" spans="1:6">
      <c r="A196" s="334">
        <v>201</v>
      </c>
      <c r="B196" s="334" t="s">
        <v>741</v>
      </c>
      <c r="C196" s="334" t="s">
        <v>743</v>
      </c>
      <c r="D196" s="203" t="str">
        <f t="shared" si="6"/>
        <v>青森県青森市</v>
      </c>
      <c r="E196" s="334">
        <v>201</v>
      </c>
      <c r="F196" s="203">
        <f t="shared" si="7"/>
        <v>1</v>
      </c>
    </row>
    <row r="197" spans="1:6">
      <c r="A197" s="334">
        <v>202</v>
      </c>
      <c r="B197" s="334" t="s">
        <v>741</v>
      </c>
      <c r="C197" s="334" t="s">
        <v>749</v>
      </c>
      <c r="D197" s="203" t="str">
        <f t="shared" si="6"/>
        <v>青森県弘前市</v>
      </c>
      <c r="E197" s="334">
        <v>202</v>
      </c>
      <c r="F197" s="203">
        <f t="shared" si="7"/>
        <v>1</v>
      </c>
    </row>
    <row r="198" spans="1:6">
      <c r="A198" s="334">
        <v>203</v>
      </c>
      <c r="B198" s="334" t="s">
        <v>741</v>
      </c>
      <c r="C198" s="334" t="s">
        <v>751</v>
      </c>
      <c r="D198" s="203" t="str">
        <f t="shared" si="6"/>
        <v>青森県八戸市</v>
      </c>
      <c r="E198" s="334">
        <v>203</v>
      </c>
      <c r="F198" s="203">
        <f t="shared" si="7"/>
        <v>1</v>
      </c>
    </row>
    <row r="199" spans="1:6">
      <c r="A199" s="334">
        <v>204</v>
      </c>
      <c r="B199" s="334" t="s">
        <v>741</v>
      </c>
      <c r="C199" s="334" t="s">
        <v>746</v>
      </c>
      <c r="D199" s="203" t="str">
        <f t="shared" si="6"/>
        <v>青森県黒石市</v>
      </c>
      <c r="E199" s="334">
        <v>204</v>
      </c>
      <c r="F199" s="203">
        <f t="shared" si="7"/>
        <v>1</v>
      </c>
    </row>
    <row r="200" spans="1:6">
      <c r="A200" s="334">
        <v>205</v>
      </c>
      <c r="B200" s="334" t="s">
        <v>741</v>
      </c>
      <c r="C200" s="334" t="s">
        <v>754</v>
      </c>
      <c r="D200" s="203" t="str">
        <f t="shared" si="6"/>
        <v>青森県五所川原市</v>
      </c>
      <c r="E200" s="334">
        <v>205</v>
      </c>
      <c r="F200" s="203">
        <f t="shared" si="7"/>
        <v>1</v>
      </c>
    </row>
    <row r="201" spans="1:6">
      <c r="A201" s="334">
        <v>206</v>
      </c>
      <c r="B201" s="334" t="s">
        <v>741</v>
      </c>
      <c r="C201" s="334" t="s">
        <v>755</v>
      </c>
      <c r="D201" s="203" t="str">
        <f t="shared" si="6"/>
        <v>青森県十和田市</v>
      </c>
      <c r="E201" s="334">
        <v>206</v>
      </c>
      <c r="F201" s="203">
        <f t="shared" si="7"/>
        <v>1</v>
      </c>
    </row>
    <row r="202" spans="1:6">
      <c r="A202" s="334">
        <v>207</v>
      </c>
      <c r="B202" s="334" t="s">
        <v>741</v>
      </c>
      <c r="C202" s="334" t="s">
        <v>757</v>
      </c>
      <c r="D202" s="203" t="str">
        <f t="shared" si="6"/>
        <v>青森県三沢市</v>
      </c>
      <c r="E202" s="334">
        <v>207</v>
      </c>
      <c r="F202" s="203">
        <f t="shared" si="7"/>
        <v>1</v>
      </c>
    </row>
    <row r="203" spans="1:6">
      <c r="A203" s="334">
        <v>208</v>
      </c>
      <c r="B203" s="334" t="s">
        <v>741</v>
      </c>
      <c r="C203" s="334" t="s">
        <v>449</v>
      </c>
      <c r="D203" s="203" t="str">
        <f t="shared" si="6"/>
        <v>青森県むつ市</v>
      </c>
      <c r="E203" s="334">
        <v>208</v>
      </c>
      <c r="F203" s="203">
        <f t="shared" si="7"/>
        <v>1</v>
      </c>
    </row>
    <row r="204" spans="1:6">
      <c r="A204" s="334">
        <v>209</v>
      </c>
      <c r="B204" s="334" t="s">
        <v>741</v>
      </c>
      <c r="C204" s="334" t="s">
        <v>92</v>
      </c>
      <c r="D204" s="203" t="str">
        <f t="shared" si="6"/>
        <v>青森県つがる市</v>
      </c>
      <c r="E204" s="334">
        <v>209</v>
      </c>
      <c r="F204" s="203">
        <f t="shared" si="7"/>
        <v>1</v>
      </c>
    </row>
    <row r="205" spans="1:6">
      <c r="A205" s="334">
        <v>210</v>
      </c>
      <c r="B205" s="334" t="s">
        <v>741</v>
      </c>
      <c r="C205" s="334" t="s">
        <v>750</v>
      </c>
      <c r="D205" s="203" t="str">
        <f t="shared" si="6"/>
        <v>青森県平川市</v>
      </c>
      <c r="E205" s="334">
        <v>210</v>
      </c>
      <c r="F205" s="203">
        <f t="shared" si="7"/>
        <v>1</v>
      </c>
    </row>
    <row r="206" spans="1:6">
      <c r="A206" s="334">
        <v>301</v>
      </c>
      <c r="B206" s="334" t="s">
        <v>741</v>
      </c>
      <c r="C206" s="334" t="s">
        <v>398</v>
      </c>
      <c r="D206" s="203" t="str">
        <f t="shared" si="6"/>
        <v>青森県平内町</v>
      </c>
      <c r="E206" s="334">
        <v>301</v>
      </c>
      <c r="F206" s="203">
        <f t="shared" si="7"/>
        <v>1</v>
      </c>
    </row>
    <row r="207" spans="1:6">
      <c r="A207" s="334">
        <v>303</v>
      </c>
      <c r="B207" s="334" t="s">
        <v>741</v>
      </c>
      <c r="C207" s="334" t="s">
        <v>467</v>
      </c>
      <c r="D207" s="203" t="str">
        <f t="shared" si="6"/>
        <v>青森県今別町</v>
      </c>
      <c r="E207" s="334">
        <v>303</v>
      </c>
      <c r="F207" s="203">
        <f t="shared" si="7"/>
        <v>1</v>
      </c>
    </row>
    <row r="208" spans="1:6">
      <c r="A208" s="334">
        <v>304</v>
      </c>
      <c r="B208" s="334" t="s">
        <v>741</v>
      </c>
      <c r="C208" s="334" t="s">
        <v>381</v>
      </c>
      <c r="D208" s="203" t="str">
        <f t="shared" si="6"/>
        <v>青森県蓬田村</v>
      </c>
      <c r="E208" s="334">
        <v>304</v>
      </c>
      <c r="F208" s="203">
        <f t="shared" si="7"/>
        <v>1</v>
      </c>
    </row>
    <row r="209" spans="1:6">
      <c r="A209" s="334">
        <v>307</v>
      </c>
      <c r="B209" s="334" t="s">
        <v>741</v>
      </c>
      <c r="C209" s="334" t="s">
        <v>762</v>
      </c>
      <c r="D209" s="203" t="str">
        <f t="shared" si="6"/>
        <v>青森県外ヶ浜町</v>
      </c>
      <c r="E209" s="334">
        <v>307</v>
      </c>
      <c r="F209" s="203">
        <f t="shared" si="7"/>
        <v>1</v>
      </c>
    </row>
    <row r="210" spans="1:6">
      <c r="A210" s="334">
        <v>321</v>
      </c>
      <c r="B210" s="334" t="s">
        <v>741</v>
      </c>
      <c r="C210" s="334" t="s">
        <v>765</v>
      </c>
      <c r="D210" s="203" t="str">
        <f t="shared" si="6"/>
        <v>青森県鰺ヶ沢町</v>
      </c>
      <c r="E210" s="334">
        <v>321</v>
      </c>
      <c r="F210" s="203">
        <f t="shared" si="7"/>
        <v>1</v>
      </c>
    </row>
    <row r="211" spans="1:6">
      <c r="A211" s="334">
        <v>323</v>
      </c>
      <c r="B211" s="334" t="s">
        <v>741</v>
      </c>
      <c r="C211" s="334" t="s">
        <v>766</v>
      </c>
      <c r="D211" s="203" t="str">
        <f t="shared" si="6"/>
        <v>青森県深浦町</v>
      </c>
      <c r="E211" s="334">
        <v>323</v>
      </c>
      <c r="F211" s="203">
        <f t="shared" si="7"/>
        <v>1</v>
      </c>
    </row>
    <row r="212" spans="1:6">
      <c r="A212" s="334">
        <v>343</v>
      </c>
      <c r="B212" s="334" t="s">
        <v>741</v>
      </c>
      <c r="C212" s="334" t="s">
        <v>137</v>
      </c>
      <c r="D212" s="203" t="str">
        <f t="shared" si="6"/>
        <v>青森県西目屋村</v>
      </c>
      <c r="E212" s="334">
        <v>343</v>
      </c>
      <c r="F212" s="203">
        <f t="shared" si="7"/>
        <v>1</v>
      </c>
    </row>
    <row r="213" spans="1:6">
      <c r="A213" s="334">
        <v>361</v>
      </c>
      <c r="B213" s="334" t="s">
        <v>741</v>
      </c>
      <c r="C213" s="334" t="s">
        <v>739</v>
      </c>
      <c r="D213" s="203" t="str">
        <f t="shared" si="6"/>
        <v>青森県藤崎町</v>
      </c>
      <c r="E213" s="334">
        <v>361</v>
      </c>
      <c r="F213" s="203">
        <f t="shared" si="7"/>
        <v>1</v>
      </c>
    </row>
    <row r="214" spans="1:6">
      <c r="A214" s="334">
        <v>362</v>
      </c>
      <c r="B214" s="334" t="s">
        <v>741</v>
      </c>
      <c r="C214" s="334" t="s">
        <v>549</v>
      </c>
      <c r="D214" s="203" t="str">
        <f t="shared" si="6"/>
        <v>青森県大鰐町</v>
      </c>
      <c r="E214" s="334">
        <v>362</v>
      </c>
      <c r="F214" s="203">
        <f t="shared" si="7"/>
        <v>1</v>
      </c>
    </row>
    <row r="215" spans="1:6">
      <c r="A215" s="334">
        <v>367</v>
      </c>
      <c r="B215" s="334" t="s">
        <v>741</v>
      </c>
      <c r="C215" s="334" t="s">
        <v>217</v>
      </c>
      <c r="D215" s="203" t="str">
        <f t="shared" si="6"/>
        <v>青森県田舎館村</v>
      </c>
      <c r="E215" s="334">
        <v>367</v>
      </c>
      <c r="F215" s="203">
        <f t="shared" si="7"/>
        <v>1</v>
      </c>
    </row>
    <row r="216" spans="1:6">
      <c r="A216" s="334">
        <v>381</v>
      </c>
      <c r="B216" s="334" t="s">
        <v>741</v>
      </c>
      <c r="C216" s="334" t="s">
        <v>773</v>
      </c>
      <c r="D216" s="203" t="str">
        <f t="shared" si="6"/>
        <v>青森県板柳町</v>
      </c>
      <c r="E216" s="334">
        <v>381</v>
      </c>
      <c r="F216" s="203">
        <f t="shared" si="7"/>
        <v>1</v>
      </c>
    </row>
    <row r="217" spans="1:6">
      <c r="A217" s="334">
        <v>384</v>
      </c>
      <c r="B217" s="334" t="s">
        <v>741</v>
      </c>
      <c r="C217" s="334" t="s">
        <v>564</v>
      </c>
      <c r="D217" s="203" t="str">
        <f t="shared" si="6"/>
        <v>青森県鶴田町</v>
      </c>
      <c r="E217" s="334">
        <v>384</v>
      </c>
      <c r="F217" s="203">
        <f t="shared" si="7"/>
        <v>1</v>
      </c>
    </row>
    <row r="218" spans="1:6">
      <c r="A218" s="334">
        <v>387</v>
      </c>
      <c r="B218" s="334" t="s">
        <v>741</v>
      </c>
      <c r="C218" s="334" t="s">
        <v>774</v>
      </c>
      <c r="D218" s="203" t="str">
        <f t="shared" si="6"/>
        <v>青森県中泊町</v>
      </c>
      <c r="E218" s="334">
        <v>387</v>
      </c>
      <c r="F218" s="203">
        <f t="shared" si="7"/>
        <v>1</v>
      </c>
    </row>
    <row r="219" spans="1:6">
      <c r="A219" s="334">
        <v>401</v>
      </c>
      <c r="B219" s="334" t="s">
        <v>741</v>
      </c>
      <c r="C219" s="334" t="s">
        <v>775</v>
      </c>
      <c r="D219" s="203" t="str">
        <f t="shared" si="6"/>
        <v>青森県野辺地町</v>
      </c>
      <c r="E219" s="334">
        <v>401</v>
      </c>
      <c r="F219" s="203">
        <f t="shared" si="7"/>
        <v>1</v>
      </c>
    </row>
    <row r="220" spans="1:6">
      <c r="A220" s="334">
        <v>402</v>
      </c>
      <c r="B220" s="334" t="s">
        <v>741</v>
      </c>
      <c r="C220" s="334" t="s">
        <v>780</v>
      </c>
      <c r="D220" s="203" t="str">
        <f t="shared" si="6"/>
        <v>青森県七戸町</v>
      </c>
      <c r="E220" s="334">
        <v>402</v>
      </c>
      <c r="F220" s="203">
        <f t="shared" si="7"/>
        <v>1</v>
      </c>
    </row>
    <row r="221" spans="1:6">
      <c r="A221" s="334">
        <v>405</v>
      </c>
      <c r="B221" s="334" t="s">
        <v>741</v>
      </c>
      <c r="C221" s="334" t="s">
        <v>681</v>
      </c>
      <c r="D221" s="203" t="str">
        <f t="shared" si="6"/>
        <v>青森県六戸町</v>
      </c>
      <c r="E221" s="334">
        <v>405</v>
      </c>
      <c r="F221" s="203">
        <f t="shared" si="7"/>
        <v>1</v>
      </c>
    </row>
    <row r="222" spans="1:6">
      <c r="A222" s="334">
        <v>406</v>
      </c>
      <c r="B222" s="334" t="s">
        <v>741</v>
      </c>
      <c r="C222" s="334" t="s">
        <v>782</v>
      </c>
      <c r="D222" s="203" t="str">
        <f t="shared" si="6"/>
        <v>青森県横浜町</v>
      </c>
      <c r="E222" s="334">
        <v>406</v>
      </c>
      <c r="F222" s="203">
        <f t="shared" si="7"/>
        <v>1</v>
      </c>
    </row>
    <row r="223" spans="1:6">
      <c r="A223" s="334">
        <v>408</v>
      </c>
      <c r="B223" s="334" t="s">
        <v>741</v>
      </c>
      <c r="C223" s="334" t="s">
        <v>785</v>
      </c>
      <c r="D223" s="203" t="str">
        <f t="shared" si="6"/>
        <v>青森県東北町</v>
      </c>
      <c r="E223" s="334">
        <v>408</v>
      </c>
      <c r="F223" s="203">
        <f t="shared" si="7"/>
        <v>1</v>
      </c>
    </row>
    <row r="224" spans="1:6">
      <c r="A224" s="334">
        <v>411</v>
      </c>
      <c r="B224" s="334" t="s">
        <v>741</v>
      </c>
      <c r="C224" s="334" t="s">
        <v>787</v>
      </c>
      <c r="D224" s="203" t="str">
        <f t="shared" si="6"/>
        <v>青森県六ヶ所村</v>
      </c>
      <c r="E224" s="334">
        <v>411</v>
      </c>
      <c r="F224" s="203">
        <f t="shared" si="7"/>
        <v>1</v>
      </c>
    </row>
    <row r="225" spans="1:6">
      <c r="A225" s="334">
        <v>412</v>
      </c>
      <c r="B225" s="334" t="s">
        <v>741</v>
      </c>
      <c r="C225" s="334" t="s">
        <v>640</v>
      </c>
      <c r="D225" s="203" t="str">
        <f t="shared" si="6"/>
        <v>青森県おいらせ町</v>
      </c>
      <c r="E225" s="334">
        <v>412</v>
      </c>
      <c r="F225" s="203">
        <f t="shared" si="7"/>
        <v>1</v>
      </c>
    </row>
    <row r="226" spans="1:6">
      <c r="A226" s="334">
        <v>423</v>
      </c>
      <c r="B226" s="334" t="s">
        <v>741</v>
      </c>
      <c r="C226" s="334" t="s">
        <v>789</v>
      </c>
      <c r="D226" s="203" t="str">
        <f t="shared" si="6"/>
        <v>青森県大間町</v>
      </c>
      <c r="E226" s="334">
        <v>423</v>
      </c>
      <c r="F226" s="203">
        <f t="shared" si="7"/>
        <v>1</v>
      </c>
    </row>
    <row r="227" spans="1:6">
      <c r="A227" s="334">
        <v>424</v>
      </c>
      <c r="B227" s="334" t="s">
        <v>741</v>
      </c>
      <c r="C227" s="334" t="s">
        <v>529</v>
      </c>
      <c r="D227" s="203" t="str">
        <f t="shared" si="6"/>
        <v>青森県東通村</v>
      </c>
      <c r="E227" s="334">
        <v>424</v>
      </c>
      <c r="F227" s="203">
        <f t="shared" si="7"/>
        <v>1</v>
      </c>
    </row>
    <row r="228" spans="1:6">
      <c r="A228" s="334">
        <v>425</v>
      </c>
      <c r="B228" s="334" t="s">
        <v>741</v>
      </c>
      <c r="C228" s="334" t="s">
        <v>89</v>
      </c>
      <c r="D228" s="203" t="str">
        <f t="shared" si="6"/>
        <v>青森県風間浦村</v>
      </c>
      <c r="E228" s="334">
        <v>425</v>
      </c>
      <c r="F228" s="203">
        <f t="shared" si="7"/>
        <v>1</v>
      </c>
    </row>
    <row r="229" spans="1:6">
      <c r="A229" s="334">
        <v>426</v>
      </c>
      <c r="B229" s="334" t="s">
        <v>741</v>
      </c>
      <c r="C229" s="334" t="s">
        <v>320</v>
      </c>
      <c r="D229" s="203" t="str">
        <f t="shared" si="6"/>
        <v>青森県佐井村</v>
      </c>
      <c r="E229" s="334">
        <v>426</v>
      </c>
      <c r="F229" s="203">
        <f t="shared" si="7"/>
        <v>1</v>
      </c>
    </row>
    <row r="230" spans="1:6">
      <c r="A230" s="334">
        <v>441</v>
      </c>
      <c r="B230" s="334" t="s">
        <v>741</v>
      </c>
      <c r="C230" s="334" t="s">
        <v>792</v>
      </c>
      <c r="D230" s="203" t="str">
        <f t="shared" si="6"/>
        <v>青森県三戸町</v>
      </c>
      <c r="E230" s="334">
        <v>441</v>
      </c>
      <c r="F230" s="203">
        <f t="shared" si="7"/>
        <v>1</v>
      </c>
    </row>
    <row r="231" spans="1:6">
      <c r="A231" s="334">
        <v>442</v>
      </c>
      <c r="B231" s="334" t="s">
        <v>741</v>
      </c>
      <c r="C231" s="334" t="s">
        <v>508</v>
      </c>
      <c r="D231" s="203" t="str">
        <f t="shared" si="6"/>
        <v>青森県五戸町</v>
      </c>
      <c r="E231" s="334">
        <v>442</v>
      </c>
      <c r="F231" s="203">
        <f t="shared" si="7"/>
        <v>1</v>
      </c>
    </row>
    <row r="232" spans="1:6">
      <c r="A232" s="334">
        <v>443</v>
      </c>
      <c r="B232" s="334" t="s">
        <v>741</v>
      </c>
      <c r="C232" s="334" t="s">
        <v>767</v>
      </c>
      <c r="D232" s="203" t="str">
        <f t="shared" si="6"/>
        <v>青森県田子町</v>
      </c>
      <c r="E232" s="334">
        <v>443</v>
      </c>
      <c r="F232" s="203">
        <f t="shared" si="7"/>
        <v>1</v>
      </c>
    </row>
    <row r="233" spans="1:6">
      <c r="A233" s="334">
        <v>445</v>
      </c>
      <c r="B233" s="334" t="s">
        <v>741</v>
      </c>
      <c r="C233" s="334" t="s">
        <v>793</v>
      </c>
      <c r="D233" s="203" t="str">
        <f t="shared" si="6"/>
        <v>青森県南部町</v>
      </c>
      <c r="E233" s="334">
        <v>445</v>
      </c>
      <c r="F233" s="203">
        <f t="shared" si="7"/>
        <v>1</v>
      </c>
    </row>
    <row r="234" spans="1:6">
      <c r="A234" s="334">
        <v>446</v>
      </c>
      <c r="B234" s="334" t="s">
        <v>741</v>
      </c>
      <c r="C234" s="334" t="s">
        <v>795</v>
      </c>
      <c r="D234" s="203" t="str">
        <f t="shared" si="6"/>
        <v>青森県階上町</v>
      </c>
      <c r="E234" s="334">
        <v>446</v>
      </c>
      <c r="F234" s="203">
        <f t="shared" si="7"/>
        <v>1</v>
      </c>
    </row>
    <row r="235" spans="1:6">
      <c r="A235" s="334">
        <v>450</v>
      </c>
      <c r="B235" s="334" t="s">
        <v>741</v>
      </c>
      <c r="C235" s="334" t="s">
        <v>771</v>
      </c>
      <c r="D235" s="203" t="str">
        <f t="shared" si="6"/>
        <v>青森県新郷村</v>
      </c>
      <c r="E235" s="334">
        <v>450</v>
      </c>
      <c r="F235" s="203">
        <f t="shared" si="7"/>
        <v>1</v>
      </c>
    </row>
    <row r="236" spans="1:6">
      <c r="A236" s="334">
        <v>201</v>
      </c>
      <c r="B236" s="334" t="s">
        <v>798</v>
      </c>
      <c r="C236" s="334" t="s">
        <v>758</v>
      </c>
      <c r="D236" s="203" t="str">
        <f t="shared" si="6"/>
        <v>岩手県盛岡市</v>
      </c>
      <c r="E236" s="334">
        <v>201</v>
      </c>
      <c r="F236" s="203">
        <f t="shared" si="7"/>
        <v>1</v>
      </c>
    </row>
    <row r="237" spans="1:6">
      <c r="A237" s="334">
        <v>202</v>
      </c>
      <c r="B237" s="334" t="s">
        <v>798</v>
      </c>
      <c r="C237" s="334" t="s">
        <v>769</v>
      </c>
      <c r="D237" s="203" t="str">
        <f t="shared" si="6"/>
        <v>岩手県宮古市</v>
      </c>
      <c r="E237" s="334">
        <v>202</v>
      </c>
      <c r="F237" s="203">
        <f t="shared" si="7"/>
        <v>1</v>
      </c>
    </row>
    <row r="238" spans="1:6">
      <c r="A238" s="334">
        <v>203</v>
      </c>
      <c r="B238" s="334" t="s">
        <v>798</v>
      </c>
      <c r="C238" s="334" t="s">
        <v>203</v>
      </c>
      <c r="D238" s="203" t="str">
        <f t="shared" si="6"/>
        <v>岩手県大船渡市</v>
      </c>
      <c r="E238" s="334">
        <v>203</v>
      </c>
      <c r="F238" s="203">
        <f t="shared" si="7"/>
        <v>1</v>
      </c>
    </row>
    <row r="239" spans="1:6">
      <c r="A239" s="334">
        <v>205</v>
      </c>
      <c r="B239" s="334" t="s">
        <v>798</v>
      </c>
      <c r="C239" s="334" t="s">
        <v>799</v>
      </c>
      <c r="D239" s="203" t="str">
        <f t="shared" si="6"/>
        <v>岩手県花巻市</v>
      </c>
      <c r="E239" s="334">
        <v>205</v>
      </c>
      <c r="F239" s="203">
        <f t="shared" si="7"/>
        <v>1</v>
      </c>
    </row>
    <row r="240" spans="1:6">
      <c r="A240" s="334">
        <v>206</v>
      </c>
      <c r="B240" s="334" t="s">
        <v>798</v>
      </c>
      <c r="C240" s="334" t="s">
        <v>153</v>
      </c>
      <c r="D240" s="203" t="str">
        <f t="shared" si="6"/>
        <v>岩手県北上市</v>
      </c>
      <c r="E240" s="334">
        <v>206</v>
      </c>
      <c r="F240" s="203">
        <f t="shared" si="7"/>
        <v>1</v>
      </c>
    </row>
    <row r="241" spans="1:6">
      <c r="A241" s="334">
        <v>207</v>
      </c>
      <c r="B241" s="334" t="s">
        <v>798</v>
      </c>
      <c r="C241" s="334" t="s">
        <v>802</v>
      </c>
      <c r="D241" s="203" t="str">
        <f t="shared" si="6"/>
        <v>岩手県久慈市</v>
      </c>
      <c r="E241" s="334">
        <v>207</v>
      </c>
      <c r="F241" s="203">
        <f t="shared" si="7"/>
        <v>1</v>
      </c>
    </row>
    <row r="242" spans="1:6">
      <c r="A242" s="334">
        <v>208</v>
      </c>
      <c r="B242" s="334" t="s">
        <v>798</v>
      </c>
      <c r="C242" s="334" t="s">
        <v>727</v>
      </c>
      <c r="D242" s="203" t="str">
        <f t="shared" si="6"/>
        <v>岩手県遠野市</v>
      </c>
      <c r="E242" s="334">
        <v>208</v>
      </c>
      <c r="F242" s="203">
        <f t="shared" si="7"/>
        <v>1</v>
      </c>
    </row>
    <row r="243" spans="1:6">
      <c r="A243" s="334">
        <v>209</v>
      </c>
      <c r="B243" s="334" t="s">
        <v>798</v>
      </c>
      <c r="C243" s="334" t="s">
        <v>808</v>
      </c>
      <c r="D243" s="203" t="str">
        <f t="shared" si="6"/>
        <v>岩手県一関市</v>
      </c>
      <c r="E243" s="334">
        <v>209</v>
      </c>
      <c r="F243" s="203">
        <f t="shared" si="7"/>
        <v>1</v>
      </c>
    </row>
    <row r="244" spans="1:6">
      <c r="A244" s="334">
        <v>210</v>
      </c>
      <c r="B244" s="334" t="s">
        <v>798</v>
      </c>
      <c r="C244" s="334" t="s">
        <v>809</v>
      </c>
      <c r="D244" s="203" t="str">
        <f t="shared" si="6"/>
        <v>岩手県陸前高田市</v>
      </c>
      <c r="E244" s="334">
        <v>210</v>
      </c>
      <c r="F244" s="203">
        <f t="shared" si="7"/>
        <v>1</v>
      </c>
    </row>
    <row r="245" spans="1:6">
      <c r="A245" s="334">
        <v>211</v>
      </c>
      <c r="B245" s="334" t="s">
        <v>798</v>
      </c>
      <c r="C245" s="334" t="s">
        <v>622</v>
      </c>
      <c r="D245" s="203" t="str">
        <f t="shared" si="6"/>
        <v>岩手県釜石市</v>
      </c>
      <c r="E245" s="334">
        <v>211</v>
      </c>
      <c r="F245" s="203">
        <f t="shared" si="7"/>
        <v>1</v>
      </c>
    </row>
    <row r="246" spans="1:6">
      <c r="A246" s="334">
        <v>213</v>
      </c>
      <c r="B246" s="334" t="s">
        <v>798</v>
      </c>
      <c r="C246" s="334" t="s">
        <v>812</v>
      </c>
      <c r="D246" s="203" t="str">
        <f t="shared" si="6"/>
        <v>岩手県二戸市</v>
      </c>
      <c r="E246" s="334">
        <v>213</v>
      </c>
      <c r="F246" s="203">
        <f t="shared" si="7"/>
        <v>1</v>
      </c>
    </row>
    <row r="247" spans="1:6">
      <c r="A247" s="334">
        <v>214</v>
      </c>
      <c r="B247" s="334" t="s">
        <v>798</v>
      </c>
      <c r="C247" s="334" t="s">
        <v>119</v>
      </c>
      <c r="D247" s="203" t="str">
        <f t="shared" si="6"/>
        <v>岩手県八幡平市</v>
      </c>
      <c r="E247" s="334">
        <v>214</v>
      </c>
      <c r="F247" s="203">
        <f t="shared" si="7"/>
        <v>1</v>
      </c>
    </row>
    <row r="248" spans="1:6">
      <c r="A248" s="334">
        <v>215</v>
      </c>
      <c r="B248" s="334" t="s">
        <v>798</v>
      </c>
      <c r="C248" s="334" t="s">
        <v>725</v>
      </c>
      <c r="D248" s="203" t="str">
        <f t="shared" si="6"/>
        <v>岩手県奥州市</v>
      </c>
      <c r="E248" s="334">
        <v>215</v>
      </c>
      <c r="F248" s="203">
        <f t="shared" si="7"/>
        <v>1</v>
      </c>
    </row>
    <row r="249" spans="1:6">
      <c r="A249" s="334">
        <v>216</v>
      </c>
      <c r="B249" s="334" t="s">
        <v>798</v>
      </c>
      <c r="C249" s="334" t="s">
        <v>814</v>
      </c>
      <c r="D249" s="203" t="str">
        <f t="shared" si="6"/>
        <v>岩手県滝沢市</v>
      </c>
      <c r="E249" s="334">
        <v>216</v>
      </c>
      <c r="F249" s="203">
        <f t="shared" si="7"/>
        <v>1</v>
      </c>
    </row>
    <row r="250" spans="1:6">
      <c r="A250" s="334">
        <v>301</v>
      </c>
      <c r="B250" s="334" t="s">
        <v>798</v>
      </c>
      <c r="C250" s="334" t="s">
        <v>817</v>
      </c>
      <c r="D250" s="203" t="str">
        <f t="shared" si="6"/>
        <v>岩手県雫石町</v>
      </c>
      <c r="E250" s="334">
        <v>301</v>
      </c>
      <c r="F250" s="203">
        <f t="shared" si="7"/>
        <v>1</v>
      </c>
    </row>
    <row r="251" spans="1:6">
      <c r="A251" s="334">
        <v>302</v>
      </c>
      <c r="B251" s="334" t="s">
        <v>798</v>
      </c>
      <c r="C251" s="334" t="s">
        <v>41</v>
      </c>
      <c r="D251" s="203" t="str">
        <f t="shared" si="6"/>
        <v>岩手県葛巻町</v>
      </c>
      <c r="E251" s="334">
        <v>302</v>
      </c>
      <c r="F251" s="203">
        <f t="shared" si="7"/>
        <v>1</v>
      </c>
    </row>
    <row r="252" spans="1:6">
      <c r="A252" s="334">
        <v>303</v>
      </c>
      <c r="B252" s="334" t="s">
        <v>798</v>
      </c>
      <c r="C252" s="334" t="s">
        <v>779</v>
      </c>
      <c r="D252" s="203" t="str">
        <f t="shared" si="6"/>
        <v>岩手県岩手町</v>
      </c>
      <c r="E252" s="334">
        <v>303</v>
      </c>
      <c r="F252" s="203">
        <f t="shared" si="7"/>
        <v>1</v>
      </c>
    </row>
    <row r="253" spans="1:6">
      <c r="A253" s="334">
        <v>321</v>
      </c>
      <c r="B253" s="334" t="s">
        <v>798</v>
      </c>
      <c r="C253" s="334" t="s">
        <v>820</v>
      </c>
      <c r="D253" s="203" t="str">
        <f t="shared" si="6"/>
        <v>岩手県紫波町</v>
      </c>
      <c r="E253" s="334">
        <v>321</v>
      </c>
      <c r="F253" s="203">
        <f t="shared" si="7"/>
        <v>1</v>
      </c>
    </row>
    <row r="254" spans="1:6">
      <c r="A254" s="334">
        <v>322</v>
      </c>
      <c r="B254" s="334" t="s">
        <v>798</v>
      </c>
      <c r="C254" s="334" t="s">
        <v>822</v>
      </c>
      <c r="D254" s="203" t="str">
        <f t="shared" si="6"/>
        <v>岩手県矢巾町</v>
      </c>
      <c r="E254" s="334">
        <v>322</v>
      </c>
      <c r="F254" s="203">
        <f t="shared" si="7"/>
        <v>1</v>
      </c>
    </row>
    <row r="255" spans="1:6">
      <c r="A255" s="334">
        <v>366</v>
      </c>
      <c r="B255" s="334" t="s">
        <v>798</v>
      </c>
      <c r="C255" s="334" t="s">
        <v>823</v>
      </c>
      <c r="D255" s="203" t="str">
        <f t="shared" si="6"/>
        <v>岩手県西和賀町</v>
      </c>
      <c r="E255" s="334">
        <v>366</v>
      </c>
      <c r="F255" s="203">
        <f t="shared" si="7"/>
        <v>1</v>
      </c>
    </row>
    <row r="256" spans="1:6">
      <c r="A256" s="334">
        <v>381</v>
      </c>
      <c r="B256" s="334" t="s">
        <v>798</v>
      </c>
      <c r="C256" s="334" t="s">
        <v>835</v>
      </c>
      <c r="D256" s="203" t="str">
        <f t="shared" si="6"/>
        <v>岩手県金ケ崎町</v>
      </c>
      <c r="E256" s="334">
        <v>381</v>
      </c>
      <c r="F256" s="203">
        <f t="shared" si="7"/>
        <v>1</v>
      </c>
    </row>
    <row r="257" spans="1:6">
      <c r="A257" s="334">
        <v>402</v>
      </c>
      <c r="B257" s="334" t="s">
        <v>798</v>
      </c>
      <c r="C257" s="334" t="s">
        <v>837</v>
      </c>
      <c r="D257" s="203" t="str">
        <f t="shared" si="6"/>
        <v>岩手県平泉町</v>
      </c>
      <c r="E257" s="334">
        <v>402</v>
      </c>
      <c r="F257" s="203">
        <f t="shared" si="7"/>
        <v>1</v>
      </c>
    </row>
    <row r="258" spans="1:6">
      <c r="A258" s="334">
        <v>441</v>
      </c>
      <c r="B258" s="334" t="s">
        <v>798</v>
      </c>
      <c r="C258" s="334" t="s">
        <v>580</v>
      </c>
      <c r="D258" s="203" t="str">
        <f t="shared" ref="D258:D321" si="8">B258&amp;C258</f>
        <v>岩手県住田町</v>
      </c>
      <c r="E258" s="334">
        <v>441</v>
      </c>
      <c r="F258" s="203">
        <f t="shared" ref="F258:F321" si="9">COUNTIF(D:D,D258)</f>
        <v>1</v>
      </c>
    </row>
    <row r="259" spans="1:6">
      <c r="A259" s="334">
        <v>461</v>
      </c>
      <c r="B259" s="334" t="s">
        <v>798</v>
      </c>
      <c r="C259" s="334" t="s">
        <v>338</v>
      </c>
      <c r="D259" s="203" t="str">
        <f t="shared" si="8"/>
        <v>岩手県大槌町</v>
      </c>
      <c r="E259" s="334">
        <v>461</v>
      </c>
      <c r="F259" s="203">
        <f t="shared" si="9"/>
        <v>1</v>
      </c>
    </row>
    <row r="260" spans="1:6">
      <c r="A260" s="334">
        <v>482</v>
      </c>
      <c r="B260" s="334" t="s">
        <v>798</v>
      </c>
      <c r="C260" s="334" t="s">
        <v>839</v>
      </c>
      <c r="D260" s="203" t="str">
        <f t="shared" si="8"/>
        <v>岩手県山田町</v>
      </c>
      <c r="E260" s="334">
        <v>482</v>
      </c>
      <c r="F260" s="203">
        <f t="shared" si="9"/>
        <v>1</v>
      </c>
    </row>
    <row r="261" spans="1:6">
      <c r="A261" s="334">
        <v>483</v>
      </c>
      <c r="B261" s="334" t="s">
        <v>798</v>
      </c>
      <c r="C261" s="334" t="s">
        <v>847</v>
      </c>
      <c r="D261" s="203" t="str">
        <f t="shared" si="8"/>
        <v>岩手県岩泉町</v>
      </c>
      <c r="E261" s="334">
        <v>483</v>
      </c>
      <c r="F261" s="203">
        <f t="shared" si="9"/>
        <v>1</v>
      </c>
    </row>
    <row r="262" spans="1:6">
      <c r="A262" s="334">
        <v>484</v>
      </c>
      <c r="B262" s="334" t="s">
        <v>798</v>
      </c>
      <c r="C262" s="334" t="s">
        <v>855</v>
      </c>
      <c r="D262" s="203" t="str">
        <f t="shared" si="8"/>
        <v>岩手県田野畑村</v>
      </c>
      <c r="E262" s="334">
        <v>484</v>
      </c>
      <c r="F262" s="203">
        <f t="shared" si="9"/>
        <v>1</v>
      </c>
    </row>
    <row r="263" spans="1:6">
      <c r="A263" s="334">
        <v>485</v>
      </c>
      <c r="B263" s="334" t="s">
        <v>798</v>
      </c>
      <c r="C263" s="334" t="s">
        <v>753</v>
      </c>
      <c r="D263" s="203" t="str">
        <f t="shared" si="8"/>
        <v>岩手県普代村</v>
      </c>
      <c r="E263" s="334">
        <v>485</v>
      </c>
      <c r="F263" s="203">
        <f t="shared" si="9"/>
        <v>1</v>
      </c>
    </row>
    <row r="264" spans="1:6">
      <c r="A264" s="334">
        <v>501</v>
      </c>
      <c r="B264" s="334" t="s">
        <v>798</v>
      </c>
      <c r="C264" s="334" t="s">
        <v>560</v>
      </c>
      <c r="D264" s="203" t="str">
        <f t="shared" si="8"/>
        <v>岩手県軽米町</v>
      </c>
      <c r="E264" s="334">
        <v>501</v>
      </c>
      <c r="F264" s="203">
        <f t="shared" si="9"/>
        <v>1</v>
      </c>
    </row>
    <row r="265" spans="1:6">
      <c r="A265" s="334">
        <v>503</v>
      </c>
      <c r="B265" s="334" t="s">
        <v>798</v>
      </c>
      <c r="C265" s="334" t="s">
        <v>355</v>
      </c>
      <c r="D265" s="203" t="str">
        <f t="shared" si="8"/>
        <v>岩手県野田村</v>
      </c>
      <c r="E265" s="334">
        <v>503</v>
      </c>
      <c r="F265" s="203">
        <f t="shared" si="9"/>
        <v>1</v>
      </c>
    </row>
    <row r="266" spans="1:6">
      <c r="A266" s="334">
        <v>506</v>
      </c>
      <c r="B266" s="334" t="s">
        <v>798</v>
      </c>
      <c r="C266" s="334" t="s">
        <v>856</v>
      </c>
      <c r="D266" s="203" t="str">
        <f t="shared" si="8"/>
        <v>岩手県九戸村</v>
      </c>
      <c r="E266" s="334">
        <v>506</v>
      </c>
      <c r="F266" s="203">
        <f t="shared" si="9"/>
        <v>1</v>
      </c>
    </row>
    <row r="267" spans="1:6">
      <c r="A267" s="334">
        <v>507</v>
      </c>
      <c r="B267" s="334" t="s">
        <v>798</v>
      </c>
      <c r="C267" s="334" t="s">
        <v>470</v>
      </c>
      <c r="D267" s="203" t="str">
        <f t="shared" si="8"/>
        <v>岩手県洋野町</v>
      </c>
      <c r="E267" s="334">
        <v>507</v>
      </c>
      <c r="F267" s="203">
        <f t="shared" si="9"/>
        <v>1</v>
      </c>
    </row>
    <row r="268" spans="1:6">
      <c r="A268" s="334">
        <v>524</v>
      </c>
      <c r="B268" s="334" t="s">
        <v>798</v>
      </c>
      <c r="C268" s="334" t="s">
        <v>231</v>
      </c>
      <c r="D268" s="203" t="str">
        <f t="shared" si="8"/>
        <v>岩手県一戸町</v>
      </c>
      <c r="E268" s="334">
        <v>524</v>
      </c>
      <c r="F268" s="203">
        <f t="shared" si="9"/>
        <v>1</v>
      </c>
    </row>
    <row r="269" spans="1:6">
      <c r="A269" s="334">
        <v>101</v>
      </c>
      <c r="B269" s="334" t="s">
        <v>858</v>
      </c>
      <c r="C269" s="334" t="s">
        <v>42</v>
      </c>
      <c r="D269" s="203" t="str">
        <f t="shared" si="8"/>
        <v>宮城県仙台市青葉区</v>
      </c>
      <c r="E269" s="334">
        <v>101</v>
      </c>
      <c r="F269" s="203">
        <f t="shared" si="9"/>
        <v>1</v>
      </c>
    </row>
    <row r="270" spans="1:6">
      <c r="A270" s="334">
        <v>102</v>
      </c>
      <c r="B270" s="334" t="s">
        <v>858</v>
      </c>
      <c r="C270" s="334" t="s">
        <v>864</v>
      </c>
      <c r="D270" s="203" t="str">
        <f t="shared" si="8"/>
        <v>宮城県仙台市宮城野区</v>
      </c>
      <c r="E270" s="334">
        <v>102</v>
      </c>
      <c r="F270" s="203">
        <f t="shared" si="9"/>
        <v>1</v>
      </c>
    </row>
    <row r="271" spans="1:6">
      <c r="A271" s="334">
        <v>103</v>
      </c>
      <c r="B271" s="334" t="s">
        <v>858</v>
      </c>
      <c r="C271" s="334" t="s">
        <v>345</v>
      </c>
      <c r="D271" s="203" t="str">
        <f t="shared" si="8"/>
        <v>宮城県仙台市若林区</v>
      </c>
      <c r="E271" s="334">
        <v>103</v>
      </c>
      <c r="F271" s="203">
        <f t="shared" si="9"/>
        <v>1</v>
      </c>
    </row>
    <row r="272" spans="1:6">
      <c r="A272" s="334">
        <v>104</v>
      </c>
      <c r="B272" s="334" t="s">
        <v>858</v>
      </c>
      <c r="C272" s="334" t="s">
        <v>370</v>
      </c>
      <c r="D272" s="203" t="str">
        <f t="shared" si="8"/>
        <v>宮城県仙台市太白区</v>
      </c>
      <c r="E272" s="334">
        <v>104</v>
      </c>
      <c r="F272" s="203">
        <f t="shared" si="9"/>
        <v>1</v>
      </c>
    </row>
    <row r="273" spans="1:6">
      <c r="A273" s="334">
        <v>105</v>
      </c>
      <c r="B273" s="334" t="s">
        <v>858</v>
      </c>
      <c r="C273" s="334" t="s">
        <v>868</v>
      </c>
      <c r="D273" s="203" t="str">
        <f t="shared" si="8"/>
        <v>宮城県仙台市泉区</v>
      </c>
      <c r="E273" s="334">
        <v>105</v>
      </c>
      <c r="F273" s="203">
        <f t="shared" si="9"/>
        <v>1</v>
      </c>
    </row>
    <row r="274" spans="1:6">
      <c r="A274" s="334">
        <v>202</v>
      </c>
      <c r="B274" s="334" t="s">
        <v>858</v>
      </c>
      <c r="C274" s="334" t="s">
        <v>871</v>
      </c>
      <c r="D274" s="203" t="str">
        <f t="shared" si="8"/>
        <v>宮城県石巻市</v>
      </c>
      <c r="E274" s="334">
        <v>202</v>
      </c>
      <c r="F274" s="203">
        <f t="shared" si="9"/>
        <v>1</v>
      </c>
    </row>
    <row r="275" spans="1:6">
      <c r="A275" s="334">
        <v>203</v>
      </c>
      <c r="B275" s="334" t="s">
        <v>858</v>
      </c>
      <c r="C275" s="334" t="s">
        <v>154</v>
      </c>
      <c r="D275" s="203" t="str">
        <f t="shared" si="8"/>
        <v>宮城県塩竈市</v>
      </c>
      <c r="E275" s="334">
        <v>203</v>
      </c>
      <c r="F275" s="203">
        <f t="shared" si="9"/>
        <v>1</v>
      </c>
    </row>
    <row r="276" spans="1:6">
      <c r="A276" s="334">
        <v>205</v>
      </c>
      <c r="B276" s="334" t="s">
        <v>858</v>
      </c>
      <c r="C276" s="334" t="s">
        <v>872</v>
      </c>
      <c r="D276" s="203" t="str">
        <f t="shared" si="8"/>
        <v>宮城県気仙沼市</v>
      </c>
      <c r="E276" s="334">
        <v>205</v>
      </c>
      <c r="F276" s="203">
        <f t="shared" si="9"/>
        <v>1</v>
      </c>
    </row>
    <row r="277" spans="1:6">
      <c r="A277" s="334">
        <v>206</v>
      </c>
      <c r="B277" s="334" t="s">
        <v>858</v>
      </c>
      <c r="C277" s="334" t="s">
        <v>730</v>
      </c>
      <c r="D277" s="203" t="str">
        <f t="shared" si="8"/>
        <v>宮城県白石市</v>
      </c>
      <c r="E277" s="334">
        <v>206</v>
      </c>
      <c r="F277" s="203">
        <f t="shared" si="9"/>
        <v>1</v>
      </c>
    </row>
    <row r="278" spans="1:6">
      <c r="A278" s="334">
        <v>207</v>
      </c>
      <c r="B278" s="334" t="s">
        <v>858</v>
      </c>
      <c r="C278" s="334" t="s">
        <v>874</v>
      </c>
      <c r="D278" s="203" t="str">
        <f t="shared" si="8"/>
        <v>宮城県名取市</v>
      </c>
      <c r="E278" s="334">
        <v>207</v>
      </c>
      <c r="F278" s="203">
        <f t="shared" si="9"/>
        <v>1</v>
      </c>
    </row>
    <row r="279" spans="1:6">
      <c r="A279" s="334">
        <v>208</v>
      </c>
      <c r="B279" s="334" t="s">
        <v>858</v>
      </c>
      <c r="C279" s="334" t="s">
        <v>876</v>
      </c>
      <c r="D279" s="203" t="str">
        <f t="shared" si="8"/>
        <v>宮城県角田市</v>
      </c>
      <c r="E279" s="334">
        <v>208</v>
      </c>
      <c r="F279" s="203">
        <f t="shared" si="9"/>
        <v>1</v>
      </c>
    </row>
    <row r="280" spans="1:6">
      <c r="A280" s="334">
        <v>209</v>
      </c>
      <c r="B280" s="334" t="s">
        <v>858</v>
      </c>
      <c r="C280" s="334" t="s">
        <v>883</v>
      </c>
      <c r="D280" s="203" t="str">
        <f t="shared" si="8"/>
        <v>宮城県多賀城市</v>
      </c>
      <c r="E280" s="334">
        <v>209</v>
      </c>
      <c r="F280" s="203">
        <f t="shared" si="9"/>
        <v>1</v>
      </c>
    </row>
    <row r="281" spans="1:6">
      <c r="A281" s="334">
        <v>211</v>
      </c>
      <c r="B281" s="334" t="s">
        <v>858</v>
      </c>
      <c r="C281" s="334" t="s">
        <v>482</v>
      </c>
      <c r="D281" s="203" t="str">
        <f t="shared" si="8"/>
        <v>宮城県岩沼市</v>
      </c>
      <c r="E281" s="334">
        <v>211</v>
      </c>
      <c r="F281" s="203">
        <f t="shared" si="9"/>
        <v>1</v>
      </c>
    </row>
    <row r="282" spans="1:6">
      <c r="A282" s="334">
        <v>212</v>
      </c>
      <c r="B282" s="334" t="s">
        <v>858</v>
      </c>
      <c r="C282" s="334" t="s">
        <v>747</v>
      </c>
      <c r="D282" s="203" t="str">
        <f t="shared" si="8"/>
        <v>宮城県登米市</v>
      </c>
      <c r="E282" s="334">
        <v>212</v>
      </c>
      <c r="F282" s="203">
        <f t="shared" si="9"/>
        <v>1</v>
      </c>
    </row>
    <row r="283" spans="1:6">
      <c r="A283" s="334">
        <v>213</v>
      </c>
      <c r="B283" s="334" t="s">
        <v>858</v>
      </c>
      <c r="C283" s="334" t="s">
        <v>142</v>
      </c>
      <c r="D283" s="203" t="str">
        <f t="shared" si="8"/>
        <v>宮城県栗原市</v>
      </c>
      <c r="E283" s="334">
        <v>213</v>
      </c>
      <c r="F283" s="203">
        <f t="shared" si="9"/>
        <v>1</v>
      </c>
    </row>
    <row r="284" spans="1:6">
      <c r="A284" s="334">
        <v>214</v>
      </c>
      <c r="B284" s="334" t="s">
        <v>858</v>
      </c>
      <c r="C284" s="334" t="s">
        <v>431</v>
      </c>
      <c r="D284" s="203" t="str">
        <f t="shared" si="8"/>
        <v>宮城県東松島市</v>
      </c>
      <c r="E284" s="334">
        <v>214</v>
      </c>
      <c r="F284" s="203">
        <f t="shared" si="9"/>
        <v>1</v>
      </c>
    </row>
    <row r="285" spans="1:6">
      <c r="A285" s="334">
        <v>215</v>
      </c>
      <c r="B285" s="334" t="s">
        <v>858</v>
      </c>
      <c r="C285" s="334" t="s">
        <v>878</v>
      </c>
      <c r="D285" s="203" t="str">
        <f t="shared" si="8"/>
        <v>宮城県大崎市</v>
      </c>
      <c r="E285" s="334">
        <v>215</v>
      </c>
      <c r="F285" s="203">
        <f t="shared" si="9"/>
        <v>1</v>
      </c>
    </row>
    <row r="286" spans="1:6">
      <c r="A286" s="334">
        <v>216</v>
      </c>
      <c r="B286" s="334" t="s">
        <v>858</v>
      </c>
      <c r="C286" s="334" t="s">
        <v>884</v>
      </c>
      <c r="D286" s="203" t="str">
        <f t="shared" si="8"/>
        <v>宮城県富谷市</v>
      </c>
      <c r="E286" s="334">
        <v>216</v>
      </c>
      <c r="F286" s="203">
        <f t="shared" si="9"/>
        <v>1</v>
      </c>
    </row>
    <row r="287" spans="1:6">
      <c r="A287" s="334">
        <v>301</v>
      </c>
      <c r="B287" s="334" t="s">
        <v>858</v>
      </c>
      <c r="C287" s="334" t="s">
        <v>887</v>
      </c>
      <c r="D287" s="203" t="str">
        <f t="shared" si="8"/>
        <v>宮城県蔵王町</v>
      </c>
      <c r="E287" s="334">
        <v>301</v>
      </c>
      <c r="F287" s="203">
        <f t="shared" si="9"/>
        <v>1</v>
      </c>
    </row>
    <row r="288" spans="1:6">
      <c r="A288" s="334">
        <v>302</v>
      </c>
      <c r="B288" s="334" t="s">
        <v>858</v>
      </c>
      <c r="C288" s="334" t="s">
        <v>890</v>
      </c>
      <c r="D288" s="203" t="str">
        <f t="shared" si="8"/>
        <v>宮城県七ヶ宿町</v>
      </c>
      <c r="E288" s="334">
        <v>302</v>
      </c>
      <c r="F288" s="203">
        <f t="shared" si="9"/>
        <v>1</v>
      </c>
    </row>
    <row r="289" spans="1:6">
      <c r="A289" s="334">
        <v>321</v>
      </c>
      <c r="B289" s="334" t="s">
        <v>858</v>
      </c>
      <c r="C289" s="334" t="s">
        <v>845</v>
      </c>
      <c r="D289" s="203" t="str">
        <f t="shared" si="8"/>
        <v>宮城県大河原町</v>
      </c>
      <c r="E289" s="334">
        <v>321</v>
      </c>
      <c r="F289" s="203">
        <f t="shared" si="9"/>
        <v>1</v>
      </c>
    </row>
    <row r="290" spans="1:6">
      <c r="A290" s="334">
        <v>322</v>
      </c>
      <c r="B290" s="334" t="s">
        <v>858</v>
      </c>
      <c r="C290" s="334" t="s">
        <v>891</v>
      </c>
      <c r="D290" s="203" t="str">
        <f t="shared" si="8"/>
        <v>宮城県村田町</v>
      </c>
      <c r="E290" s="334">
        <v>322</v>
      </c>
      <c r="F290" s="203">
        <f t="shared" si="9"/>
        <v>1</v>
      </c>
    </row>
    <row r="291" spans="1:6">
      <c r="A291" s="334">
        <v>323</v>
      </c>
      <c r="B291" s="334" t="s">
        <v>858</v>
      </c>
      <c r="C291" s="334" t="s">
        <v>293</v>
      </c>
      <c r="D291" s="203" t="str">
        <f t="shared" si="8"/>
        <v>宮城県柴田町</v>
      </c>
      <c r="E291" s="334">
        <v>323</v>
      </c>
      <c r="F291" s="203">
        <f t="shared" si="9"/>
        <v>1</v>
      </c>
    </row>
    <row r="292" spans="1:6">
      <c r="A292" s="334">
        <v>324</v>
      </c>
      <c r="B292" s="334" t="s">
        <v>858</v>
      </c>
      <c r="C292" s="334" t="s">
        <v>895</v>
      </c>
      <c r="D292" s="203" t="str">
        <f t="shared" si="8"/>
        <v>宮城県川崎町</v>
      </c>
      <c r="E292" s="334">
        <v>324</v>
      </c>
      <c r="F292" s="203">
        <f t="shared" si="9"/>
        <v>1</v>
      </c>
    </row>
    <row r="293" spans="1:6">
      <c r="A293" s="334">
        <v>341</v>
      </c>
      <c r="B293" s="334" t="s">
        <v>858</v>
      </c>
      <c r="C293" s="334" t="s">
        <v>896</v>
      </c>
      <c r="D293" s="203" t="str">
        <f t="shared" si="8"/>
        <v>宮城県丸森町</v>
      </c>
      <c r="E293" s="334">
        <v>341</v>
      </c>
      <c r="F293" s="203">
        <f t="shared" si="9"/>
        <v>1</v>
      </c>
    </row>
    <row r="294" spans="1:6">
      <c r="A294" s="334">
        <v>361</v>
      </c>
      <c r="B294" s="334" t="s">
        <v>858</v>
      </c>
      <c r="C294" s="334" t="s">
        <v>261</v>
      </c>
      <c r="D294" s="203" t="str">
        <f t="shared" si="8"/>
        <v>宮城県亘理町</v>
      </c>
      <c r="E294" s="334">
        <v>361</v>
      </c>
      <c r="F294" s="203">
        <f t="shared" si="9"/>
        <v>1</v>
      </c>
    </row>
    <row r="295" spans="1:6">
      <c r="A295" s="334">
        <v>362</v>
      </c>
      <c r="B295" s="334" t="s">
        <v>858</v>
      </c>
      <c r="C295" s="334" t="s">
        <v>612</v>
      </c>
      <c r="D295" s="203" t="str">
        <f t="shared" si="8"/>
        <v>宮城県山元町</v>
      </c>
      <c r="E295" s="334">
        <v>362</v>
      </c>
      <c r="F295" s="203">
        <f t="shared" si="9"/>
        <v>1</v>
      </c>
    </row>
    <row r="296" spans="1:6">
      <c r="A296" s="334">
        <v>401</v>
      </c>
      <c r="B296" s="334" t="s">
        <v>858</v>
      </c>
      <c r="C296" s="334" t="s">
        <v>899</v>
      </c>
      <c r="D296" s="203" t="str">
        <f t="shared" si="8"/>
        <v>宮城県松島町</v>
      </c>
      <c r="E296" s="334">
        <v>401</v>
      </c>
      <c r="F296" s="203">
        <f t="shared" si="9"/>
        <v>1</v>
      </c>
    </row>
    <row r="297" spans="1:6">
      <c r="A297" s="334">
        <v>404</v>
      </c>
      <c r="B297" s="334" t="s">
        <v>858</v>
      </c>
      <c r="C297" s="334" t="s">
        <v>902</v>
      </c>
      <c r="D297" s="203" t="str">
        <f t="shared" si="8"/>
        <v>宮城県七ヶ浜町</v>
      </c>
      <c r="E297" s="334">
        <v>404</v>
      </c>
      <c r="F297" s="203">
        <f t="shared" si="9"/>
        <v>1</v>
      </c>
    </row>
    <row r="298" spans="1:6">
      <c r="A298" s="334">
        <v>406</v>
      </c>
      <c r="B298" s="334" t="s">
        <v>858</v>
      </c>
      <c r="C298" s="334" t="s">
        <v>735</v>
      </c>
      <c r="D298" s="203" t="str">
        <f t="shared" si="8"/>
        <v>宮城県利府町</v>
      </c>
      <c r="E298" s="334">
        <v>406</v>
      </c>
      <c r="F298" s="203">
        <f t="shared" si="9"/>
        <v>1</v>
      </c>
    </row>
    <row r="299" spans="1:6">
      <c r="A299" s="334">
        <v>421</v>
      </c>
      <c r="B299" s="334" t="s">
        <v>858</v>
      </c>
      <c r="C299" s="334" t="s">
        <v>903</v>
      </c>
      <c r="D299" s="203" t="str">
        <f t="shared" si="8"/>
        <v>宮城県大和町</v>
      </c>
      <c r="E299" s="334">
        <v>421</v>
      </c>
      <c r="F299" s="203">
        <f t="shared" si="9"/>
        <v>1</v>
      </c>
    </row>
    <row r="300" spans="1:6">
      <c r="A300" s="334">
        <v>422</v>
      </c>
      <c r="B300" s="334" t="s">
        <v>858</v>
      </c>
      <c r="C300" s="334" t="s">
        <v>851</v>
      </c>
      <c r="D300" s="203" t="str">
        <f t="shared" si="8"/>
        <v>宮城県大郷町</v>
      </c>
      <c r="E300" s="334">
        <v>422</v>
      </c>
      <c r="F300" s="203">
        <f t="shared" si="9"/>
        <v>1</v>
      </c>
    </row>
    <row r="301" spans="1:6">
      <c r="A301" s="334">
        <v>424</v>
      </c>
      <c r="B301" s="334" t="s">
        <v>858</v>
      </c>
      <c r="C301" s="334" t="s">
        <v>907</v>
      </c>
      <c r="D301" s="203" t="str">
        <f t="shared" si="8"/>
        <v>宮城県大衡村</v>
      </c>
      <c r="E301" s="334">
        <v>424</v>
      </c>
      <c r="F301" s="203">
        <f t="shared" si="9"/>
        <v>1</v>
      </c>
    </row>
    <row r="302" spans="1:6">
      <c r="A302" s="334">
        <v>444</v>
      </c>
      <c r="B302" s="334" t="s">
        <v>858</v>
      </c>
      <c r="C302" s="334" t="s">
        <v>909</v>
      </c>
      <c r="D302" s="203" t="str">
        <f t="shared" si="8"/>
        <v>宮城県色麻町</v>
      </c>
      <c r="E302" s="334">
        <v>444</v>
      </c>
      <c r="F302" s="203">
        <f t="shared" si="9"/>
        <v>1</v>
      </c>
    </row>
    <row r="303" spans="1:6">
      <c r="A303" s="334">
        <v>445</v>
      </c>
      <c r="B303" s="334" t="s">
        <v>858</v>
      </c>
      <c r="C303" s="334" t="s">
        <v>912</v>
      </c>
      <c r="D303" s="203" t="str">
        <f t="shared" si="8"/>
        <v>宮城県加美町</v>
      </c>
      <c r="E303" s="334">
        <v>445</v>
      </c>
      <c r="F303" s="203">
        <f t="shared" si="9"/>
        <v>1</v>
      </c>
    </row>
    <row r="304" spans="1:6">
      <c r="A304" s="334">
        <v>501</v>
      </c>
      <c r="B304" s="334" t="s">
        <v>858</v>
      </c>
      <c r="C304" s="334" t="s">
        <v>915</v>
      </c>
      <c r="D304" s="203" t="str">
        <f t="shared" si="8"/>
        <v>宮城県涌谷町</v>
      </c>
      <c r="E304" s="334">
        <v>501</v>
      </c>
      <c r="F304" s="203">
        <f t="shared" si="9"/>
        <v>1</v>
      </c>
    </row>
    <row r="305" spans="1:6">
      <c r="A305" s="334">
        <v>505</v>
      </c>
      <c r="B305" s="334" t="s">
        <v>858</v>
      </c>
      <c r="C305" s="334" t="s">
        <v>56</v>
      </c>
      <c r="D305" s="203" t="str">
        <f t="shared" si="8"/>
        <v>宮城県美里町</v>
      </c>
      <c r="E305" s="334">
        <v>505</v>
      </c>
      <c r="F305" s="203">
        <f t="shared" si="9"/>
        <v>1</v>
      </c>
    </row>
    <row r="306" spans="1:6">
      <c r="A306" s="334">
        <v>581</v>
      </c>
      <c r="B306" s="334" t="s">
        <v>858</v>
      </c>
      <c r="C306" s="334" t="s">
        <v>916</v>
      </c>
      <c r="D306" s="203" t="str">
        <f t="shared" si="8"/>
        <v>宮城県女川町</v>
      </c>
      <c r="E306" s="334">
        <v>581</v>
      </c>
      <c r="F306" s="203">
        <f t="shared" si="9"/>
        <v>1</v>
      </c>
    </row>
    <row r="307" spans="1:6">
      <c r="A307" s="334">
        <v>606</v>
      </c>
      <c r="B307" s="334" t="s">
        <v>858</v>
      </c>
      <c r="C307" s="334" t="s">
        <v>920</v>
      </c>
      <c r="D307" s="203" t="str">
        <f t="shared" si="8"/>
        <v>宮城県南三陸町</v>
      </c>
      <c r="E307" s="334">
        <v>606</v>
      </c>
      <c r="F307" s="203">
        <f t="shared" si="9"/>
        <v>1</v>
      </c>
    </row>
    <row r="308" spans="1:6">
      <c r="A308" s="334">
        <v>201</v>
      </c>
      <c r="B308" s="334" t="s">
        <v>473</v>
      </c>
      <c r="C308" s="334" t="s">
        <v>108</v>
      </c>
      <c r="D308" s="203" t="str">
        <f t="shared" si="8"/>
        <v>秋田県秋田市</v>
      </c>
      <c r="E308" s="334">
        <v>201</v>
      </c>
      <c r="F308" s="203">
        <f t="shared" si="9"/>
        <v>1</v>
      </c>
    </row>
    <row r="309" spans="1:6">
      <c r="A309" s="334">
        <v>202</v>
      </c>
      <c r="B309" s="334" t="s">
        <v>473</v>
      </c>
      <c r="C309" s="334" t="s">
        <v>926</v>
      </c>
      <c r="D309" s="203" t="str">
        <f t="shared" si="8"/>
        <v>秋田県能代市</v>
      </c>
      <c r="E309" s="334">
        <v>202</v>
      </c>
      <c r="F309" s="203">
        <f t="shared" si="9"/>
        <v>1</v>
      </c>
    </row>
    <row r="310" spans="1:6">
      <c r="A310" s="334">
        <v>203</v>
      </c>
      <c r="B310" s="334" t="s">
        <v>473</v>
      </c>
      <c r="C310" s="334" t="s">
        <v>689</v>
      </c>
      <c r="D310" s="203" t="str">
        <f t="shared" si="8"/>
        <v>秋田県横手市</v>
      </c>
      <c r="E310" s="334">
        <v>203</v>
      </c>
      <c r="F310" s="203">
        <f t="shared" si="9"/>
        <v>1</v>
      </c>
    </row>
    <row r="311" spans="1:6">
      <c r="A311" s="334">
        <v>204</v>
      </c>
      <c r="B311" s="334" t="s">
        <v>473</v>
      </c>
      <c r="C311" s="334" t="s">
        <v>168</v>
      </c>
      <c r="D311" s="203" t="str">
        <f t="shared" si="8"/>
        <v>秋田県大館市</v>
      </c>
      <c r="E311" s="334">
        <v>204</v>
      </c>
      <c r="F311" s="203">
        <f t="shared" si="9"/>
        <v>1</v>
      </c>
    </row>
    <row r="312" spans="1:6">
      <c r="A312" s="334">
        <v>206</v>
      </c>
      <c r="B312" s="334" t="s">
        <v>473</v>
      </c>
      <c r="C312" s="334" t="s">
        <v>480</v>
      </c>
      <c r="D312" s="203" t="str">
        <f t="shared" si="8"/>
        <v>秋田県男鹿市</v>
      </c>
      <c r="E312" s="334">
        <v>206</v>
      </c>
      <c r="F312" s="203">
        <f t="shared" si="9"/>
        <v>1</v>
      </c>
    </row>
    <row r="313" spans="1:6">
      <c r="A313" s="334">
        <v>207</v>
      </c>
      <c r="B313" s="334" t="s">
        <v>473</v>
      </c>
      <c r="C313" s="334" t="s">
        <v>713</v>
      </c>
      <c r="D313" s="203" t="str">
        <f t="shared" si="8"/>
        <v>秋田県湯沢市</v>
      </c>
      <c r="E313" s="334">
        <v>207</v>
      </c>
      <c r="F313" s="203">
        <f t="shared" si="9"/>
        <v>1</v>
      </c>
    </row>
    <row r="314" spans="1:6">
      <c r="A314" s="334">
        <v>209</v>
      </c>
      <c r="B314" s="334" t="s">
        <v>473</v>
      </c>
      <c r="C314" s="334" t="s">
        <v>360</v>
      </c>
      <c r="D314" s="203" t="str">
        <f t="shared" si="8"/>
        <v>秋田県鹿角市</v>
      </c>
      <c r="E314" s="334">
        <v>209</v>
      </c>
      <c r="F314" s="203">
        <f t="shared" si="9"/>
        <v>1</v>
      </c>
    </row>
    <row r="315" spans="1:6">
      <c r="A315" s="334">
        <v>210</v>
      </c>
      <c r="B315" s="334" t="s">
        <v>473</v>
      </c>
      <c r="C315" s="334" t="s">
        <v>534</v>
      </c>
      <c r="D315" s="203" t="str">
        <f t="shared" si="8"/>
        <v>秋田県由利本荘市</v>
      </c>
      <c r="E315" s="334">
        <v>210</v>
      </c>
      <c r="F315" s="203">
        <f t="shared" si="9"/>
        <v>1</v>
      </c>
    </row>
    <row r="316" spans="1:6">
      <c r="A316" s="334">
        <v>211</v>
      </c>
      <c r="B316" s="334" t="s">
        <v>473</v>
      </c>
      <c r="C316" s="334" t="s">
        <v>929</v>
      </c>
      <c r="D316" s="203" t="str">
        <f t="shared" si="8"/>
        <v>秋田県潟上市</v>
      </c>
      <c r="E316" s="334">
        <v>211</v>
      </c>
      <c r="F316" s="203">
        <f t="shared" si="9"/>
        <v>1</v>
      </c>
    </row>
    <row r="317" spans="1:6">
      <c r="A317" s="334">
        <v>212</v>
      </c>
      <c r="B317" s="334" t="s">
        <v>473</v>
      </c>
      <c r="C317" s="334" t="s">
        <v>720</v>
      </c>
      <c r="D317" s="203" t="str">
        <f t="shared" si="8"/>
        <v>秋田県大仙市</v>
      </c>
      <c r="E317" s="334">
        <v>212</v>
      </c>
      <c r="F317" s="203">
        <f t="shared" si="9"/>
        <v>1</v>
      </c>
    </row>
    <row r="318" spans="1:6">
      <c r="A318" s="334">
        <v>213</v>
      </c>
      <c r="B318" s="334" t="s">
        <v>473</v>
      </c>
      <c r="C318" s="334" t="s">
        <v>931</v>
      </c>
      <c r="D318" s="203" t="str">
        <f t="shared" si="8"/>
        <v>秋田県北秋田市</v>
      </c>
      <c r="E318" s="334">
        <v>213</v>
      </c>
      <c r="F318" s="203">
        <f t="shared" si="9"/>
        <v>1</v>
      </c>
    </row>
    <row r="319" spans="1:6">
      <c r="A319" s="334">
        <v>214</v>
      </c>
      <c r="B319" s="334" t="s">
        <v>473</v>
      </c>
      <c r="C319" s="334" t="s">
        <v>932</v>
      </c>
      <c r="D319" s="203" t="str">
        <f t="shared" si="8"/>
        <v>秋田県にかほ市</v>
      </c>
      <c r="E319" s="334">
        <v>214</v>
      </c>
      <c r="F319" s="203">
        <f t="shared" si="9"/>
        <v>1</v>
      </c>
    </row>
    <row r="320" spans="1:6">
      <c r="A320" s="334">
        <v>215</v>
      </c>
      <c r="B320" s="334" t="s">
        <v>473</v>
      </c>
      <c r="C320" s="334" t="s">
        <v>936</v>
      </c>
      <c r="D320" s="203" t="str">
        <f t="shared" si="8"/>
        <v>秋田県仙北市</v>
      </c>
      <c r="E320" s="334">
        <v>215</v>
      </c>
      <c r="F320" s="203">
        <f t="shared" si="9"/>
        <v>1</v>
      </c>
    </row>
    <row r="321" spans="1:6">
      <c r="A321" s="334">
        <v>303</v>
      </c>
      <c r="B321" s="334" t="s">
        <v>473</v>
      </c>
      <c r="C321" s="334" t="s">
        <v>365</v>
      </c>
      <c r="D321" s="203" t="str">
        <f t="shared" si="8"/>
        <v>秋田県小坂町</v>
      </c>
      <c r="E321" s="334">
        <v>303</v>
      </c>
      <c r="F321" s="203">
        <f t="shared" si="9"/>
        <v>1</v>
      </c>
    </row>
    <row r="322" spans="1:6">
      <c r="A322" s="334">
        <v>327</v>
      </c>
      <c r="B322" s="334" t="s">
        <v>473</v>
      </c>
      <c r="C322" s="334" t="s">
        <v>824</v>
      </c>
      <c r="D322" s="203" t="str">
        <f t="shared" ref="D322:D385" si="10">B322&amp;C322</f>
        <v>秋田県上小阿仁村</v>
      </c>
      <c r="E322" s="334">
        <v>327</v>
      </c>
      <c r="F322" s="203">
        <f t="shared" ref="F322:F385" si="11">COUNTIF(D:D,D322)</f>
        <v>1</v>
      </c>
    </row>
    <row r="323" spans="1:6">
      <c r="A323" s="334">
        <v>346</v>
      </c>
      <c r="B323" s="334" t="s">
        <v>473</v>
      </c>
      <c r="C323" s="334" t="s">
        <v>937</v>
      </c>
      <c r="D323" s="203" t="str">
        <f t="shared" si="10"/>
        <v>秋田県藤里町</v>
      </c>
      <c r="E323" s="334">
        <v>346</v>
      </c>
      <c r="F323" s="203">
        <f t="shared" si="11"/>
        <v>1</v>
      </c>
    </row>
    <row r="324" spans="1:6">
      <c r="A324" s="334">
        <v>348</v>
      </c>
      <c r="B324" s="334" t="s">
        <v>473</v>
      </c>
      <c r="C324" s="334" t="s">
        <v>939</v>
      </c>
      <c r="D324" s="203" t="str">
        <f t="shared" si="10"/>
        <v>秋田県三種町</v>
      </c>
      <c r="E324" s="334">
        <v>348</v>
      </c>
      <c r="F324" s="203">
        <f t="shared" si="11"/>
        <v>1</v>
      </c>
    </row>
    <row r="325" spans="1:6">
      <c r="A325" s="334">
        <v>349</v>
      </c>
      <c r="B325" s="334" t="s">
        <v>473</v>
      </c>
      <c r="C325" s="334" t="s">
        <v>594</v>
      </c>
      <c r="D325" s="203" t="str">
        <f t="shared" si="10"/>
        <v>秋田県八峰町</v>
      </c>
      <c r="E325" s="334">
        <v>349</v>
      </c>
      <c r="F325" s="203">
        <f t="shared" si="11"/>
        <v>1</v>
      </c>
    </row>
    <row r="326" spans="1:6">
      <c r="A326" s="334">
        <v>361</v>
      </c>
      <c r="B326" s="334" t="s">
        <v>473</v>
      </c>
      <c r="C326" s="334" t="s">
        <v>941</v>
      </c>
      <c r="D326" s="203" t="str">
        <f t="shared" si="10"/>
        <v>秋田県五城目町</v>
      </c>
      <c r="E326" s="334">
        <v>361</v>
      </c>
      <c r="F326" s="203">
        <f t="shared" si="11"/>
        <v>1</v>
      </c>
    </row>
    <row r="327" spans="1:6">
      <c r="A327" s="334">
        <v>363</v>
      </c>
      <c r="B327" s="334" t="s">
        <v>473</v>
      </c>
      <c r="C327" s="334" t="s">
        <v>649</v>
      </c>
      <c r="D327" s="203" t="str">
        <f t="shared" si="10"/>
        <v>秋田県八郎潟町</v>
      </c>
      <c r="E327" s="334">
        <v>363</v>
      </c>
      <c r="F327" s="203">
        <f t="shared" si="11"/>
        <v>1</v>
      </c>
    </row>
    <row r="328" spans="1:6">
      <c r="A328" s="334">
        <v>366</v>
      </c>
      <c r="B328" s="334" t="s">
        <v>473</v>
      </c>
      <c r="C328" s="334" t="s">
        <v>51</v>
      </c>
      <c r="D328" s="203" t="str">
        <f t="shared" si="10"/>
        <v>秋田県井川町</v>
      </c>
      <c r="E328" s="334">
        <v>366</v>
      </c>
      <c r="F328" s="203">
        <f t="shared" si="11"/>
        <v>1</v>
      </c>
    </row>
    <row r="329" spans="1:6">
      <c r="A329" s="334">
        <v>368</v>
      </c>
      <c r="B329" s="334" t="s">
        <v>473</v>
      </c>
      <c r="C329" s="334" t="s">
        <v>840</v>
      </c>
      <c r="D329" s="203" t="str">
        <f t="shared" si="10"/>
        <v>秋田県大潟村</v>
      </c>
      <c r="E329" s="334">
        <v>368</v>
      </c>
      <c r="F329" s="203">
        <f t="shared" si="11"/>
        <v>1</v>
      </c>
    </row>
    <row r="330" spans="1:6">
      <c r="A330" s="334">
        <v>434</v>
      </c>
      <c r="B330" s="334" t="s">
        <v>473</v>
      </c>
      <c r="C330" s="334" t="s">
        <v>621</v>
      </c>
      <c r="D330" s="203" t="str">
        <f t="shared" si="10"/>
        <v>秋田県美郷町</v>
      </c>
      <c r="E330" s="334">
        <v>434</v>
      </c>
      <c r="F330" s="203">
        <f t="shared" si="11"/>
        <v>1</v>
      </c>
    </row>
    <row r="331" spans="1:6">
      <c r="A331" s="334">
        <v>463</v>
      </c>
      <c r="B331" s="334" t="s">
        <v>473</v>
      </c>
      <c r="C331" s="334" t="s">
        <v>276</v>
      </c>
      <c r="D331" s="203" t="str">
        <f t="shared" si="10"/>
        <v>秋田県羽後町</v>
      </c>
      <c r="E331" s="334">
        <v>463</v>
      </c>
      <c r="F331" s="203">
        <f t="shared" si="11"/>
        <v>1</v>
      </c>
    </row>
    <row r="332" spans="1:6">
      <c r="A332" s="334">
        <v>464</v>
      </c>
      <c r="B332" s="334" t="s">
        <v>473</v>
      </c>
      <c r="C332" s="334" t="s">
        <v>838</v>
      </c>
      <c r="D332" s="203" t="str">
        <f t="shared" si="10"/>
        <v>秋田県東成瀬村</v>
      </c>
      <c r="E332" s="334">
        <v>464</v>
      </c>
      <c r="F332" s="203">
        <f t="shared" si="11"/>
        <v>1</v>
      </c>
    </row>
    <row r="333" spans="1:6">
      <c r="A333" s="334">
        <v>201</v>
      </c>
      <c r="B333" s="334" t="s">
        <v>942</v>
      </c>
      <c r="C333" s="334" t="s">
        <v>866</v>
      </c>
      <c r="D333" s="203" t="str">
        <f t="shared" si="10"/>
        <v>山形県山形市</v>
      </c>
      <c r="E333" s="334">
        <v>201</v>
      </c>
      <c r="F333" s="203">
        <f t="shared" si="11"/>
        <v>1</v>
      </c>
    </row>
    <row r="334" spans="1:6">
      <c r="A334" s="334">
        <v>202</v>
      </c>
      <c r="B334" s="334" t="s">
        <v>942</v>
      </c>
      <c r="C334" s="334" t="s">
        <v>944</v>
      </c>
      <c r="D334" s="203" t="str">
        <f t="shared" si="10"/>
        <v>山形県米沢市</v>
      </c>
      <c r="E334" s="334">
        <v>202</v>
      </c>
      <c r="F334" s="203">
        <f t="shared" si="11"/>
        <v>1</v>
      </c>
    </row>
    <row r="335" spans="1:6">
      <c r="A335" s="334">
        <v>203</v>
      </c>
      <c r="B335" s="334" t="s">
        <v>942</v>
      </c>
      <c r="C335" s="334" t="s">
        <v>948</v>
      </c>
      <c r="D335" s="203" t="str">
        <f t="shared" si="10"/>
        <v>山形県鶴岡市</v>
      </c>
      <c r="E335" s="334">
        <v>203</v>
      </c>
      <c r="F335" s="203">
        <f t="shared" si="11"/>
        <v>1</v>
      </c>
    </row>
    <row r="336" spans="1:6">
      <c r="A336" s="334">
        <v>204</v>
      </c>
      <c r="B336" s="334" t="s">
        <v>942</v>
      </c>
      <c r="C336" s="334" t="s">
        <v>76</v>
      </c>
      <c r="D336" s="203" t="str">
        <f t="shared" si="10"/>
        <v>山形県酒田市</v>
      </c>
      <c r="E336" s="334">
        <v>204</v>
      </c>
      <c r="F336" s="203">
        <f t="shared" si="11"/>
        <v>1</v>
      </c>
    </row>
    <row r="337" spans="1:6">
      <c r="A337" s="334">
        <v>205</v>
      </c>
      <c r="B337" s="334" t="s">
        <v>942</v>
      </c>
      <c r="C337" s="334" t="s">
        <v>495</v>
      </c>
      <c r="D337" s="203" t="str">
        <f t="shared" si="10"/>
        <v>山形県新庄市</v>
      </c>
      <c r="E337" s="334">
        <v>205</v>
      </c>
      <c r="F337" s="203">
        <f t="shared" si="11"/>
        <v>1</v>
      </c>
    </row>
    <row r="338" spans="1:6">
      <c r="A338" s="334">
        <v>206</v>
      </c>
      <c r="B338" s="334" t="s">
        <v>942</v>
      </c>
      <c r="C338" s="334" t="s">
        <v>950</v>
      </c>
      <c r="D338" s="203" t="str">
        <f t="shared" si="10"/>
        <v>山形県寒河江市</v>
      </c>
      <c r="E338" s="334">
        <v>206</v>
      </c>
      <c r="F338" s="203">
        <f t="shared" si="11"/>
        <v>1</v>
      </c>
    </row>
    <row r="339" spans="1:6">
      <c r="A339" s="334">
        <v>207</v>
      </c>
      <c r="B339" s="334" t="s">
        <v>942</v>
      </c>
      <c r="C339" s="334" t="s">
        <v>617</v>
      </c>
      <c r="D339" s="203" t="str">
        <f t="shared" si="10"/>
        <v>山形県上山市</v>
      </c>
      <c r="E339" s="334">
        <v>207</v>
      </c>
      <c r="F339" s="203">
        <f t="shared" si="11"/>
        <v>1</v>
      </c>
    </row>
    <row r="340" spans="1:6">
      <c r="A340" s="334">
        <v>208</v>
      </c>
      <c r="B340" s="334" t="s">
        <v>942</v>
      </c>
      <c r="C340" s="334" t="s">
        <v>657</v>
      </c>
      <c r="D340" s="203" t="str">
        <f t="shared" si="10"/>
        <v>山形県村山市</v>
      </c>
      <c r="E340" s="334">
        <v>208</v>
      </c>
      <c r="F340" s="203">
        <f t="shared" si="11"/>
        <v>1</v>
      </c>
    </row>
    <row r="341" spans="1:6">
      <c r="A341" s="334">
        <v>209</v>
      </c>
      <c r="B341" s="334" t="s">
        <v>942</v>
      </c>
      <c r="C341" s="334" t="s">
        <v>509</v>
      </c>
      <c r="D341" s="203" t="str">
        <f t="shared" si="10"/>
        <v>山形県長井市</v>
      </c>
      <c r="E341" s="334">
        <v>209</v>
      </c>
      <c r="F341" s="203">
        <f t="shared" si="11"/>
        <v>1</v>
      </c>
    </row>
    <row r="342" spans="1:6">
      <c r="A342" s="334">
        <v>210</v>
      </c>
      <c r="B342" s="334" t="s">
        <v>942</v>
      </c>
      <c r="C342" s="334" t="s">
        <v>952</v>
      </c>
      <c r="D342" s="203" t="str">
        <f t="shared" si="10"/>
        <v>山形県天童市</v>
      </c>
      <c r="E342" s="334">
        <v>210</v>
      </c>
      <c r="F342" s="203">
        <f t="shared" si="11"/>
        <v>1</v>
      </c>
    </row>
    <row r="343" spans="1:6">
      <c r="A343" s="334">
        <v>211</v>
      </c>
      <c r="B343" s="334" t="s">
        <v>942</v>
      </c>
      <c r="C343" s="334" t="s">
        <v>955</v>
      </c>
      <c r="D343" s="203" t="str">
        <f t="shared" si="10"/>
        <v>山形県東根市</v>
      </c>
      <c r="E343" s="334">
        <v>211</v>
      </c>
      <c r="F343" s="203">
        <f t="shared" si="11"/>
        <v>1</v>
      </c>
    </row>
    <row r="344" spans="1:6">
      <c r="A344" s="334">
        <v>212</v>
      </c>
      <c r="B344" s="334" t="s">
        <v>942</v>
      </c>
      <c r="C344" s="334" t="s">
        <v>632</v>
      </c>
      <c r="D344" s="203" t="str">
        <f t="shared" si="10"/>
        <v>山形県尾花沢市</v>
      </c>
      <c r="E344" s="334">
        <v>212</v>
      </c>
      <c r="F344" s="203">
        <f t="shared" si="11"/>
        <v>1</v>
      </c>
    </row>
    <row r="345" spans="1:6">
      <c r="A345" s="334">
        <v>213</v>
      </c>
      <c r="B345" s="334" t="s">
        <v>942</v>
      </c>
      <c r="C345" s="334" t="s">
        <v>956</v>
      </c>
      <c r="D345" s="203" t="str">
        <f t="shared" si="10"/>
        <v>山形県南陽市</v>
      </c>
      <c r="E345" s="334">
        <v>213</v>
      </c>
      <c r="F345" s="203">
        <f t="shared" si="11"/>
        <v>1</v>
      </c>
    </row>
    <row r="346" spans="1:6">
      <c r="A346" s="334">
        <v>301</v>
      </c>
      <c r="B346" s="334" t="s">
        <v>942</v>
      </c>
      <c r="C346" s="334" t="s">
        <v>644</v>
      </c>
      <c r="D346" s="203" t="str">
        <f t="shared" si="10"/>
        <v>山形県山辺町</v>
      </c>
      <c r="E346" s="334">
        <v>301</v>
      </c>
      <c r="F346" s="203">
        <f t="shared" si="11"/>
        <v>1</v>
      </c>
    </row>
    <row r="347" spans="1:6">
      <c r="A347" s="334">
        <v>302</v>
      </c>
      <c r="B347" s="334" t="s">
        <v>942</v>
      </c>
      <c r="C347" s="334" t="s">
        <v>960</v>
      </c>
      <c r="D347" s="203" t="str">
        <f t="shared" si="10"/>
        <v>山形県中山町</v>
      </c>
      <c r="E347" s="334">
        <v>302</v>
      </c>
      <c r="F347" s="203">
        <f t="shared" si="11"/>
        <v>1</v>
      </c>
    </row>
    <row r="348" spans="1:6">
      <c r="A348" s="334">
        <v>321</v>
      </c>
      <c r="B348" s="334" t="s">
        <v>942</v>
      </c>
      <c r="C348" s="334" t="s">
        <v>796</v>
      </c>
      <c r="D348" s="203" t="str">
        <f t="shared" si="10"/>
        <v>山形県河北町</v>
      </c>
      <c r="E348" s="334">
        <v>321</v>
      </c>
      <c r="F348" s="203">
        <f t="shared" si="11"/>
        <v>1</v>
      </c>
    </row>
    <row r="349" spans="1:6">
      <c r="A349" s="334">
        <v>322</v>
      </c>
      <c r="B349" s="334" t="s">
        <v>942</v>
      </c>
      <c r="C349" s="334" t="s">
        <v>297</v>
      </c>
      <c r="D349" s="203" t="str">
        <f t="shared" si="10"/>
        <v>山形県西川町</v>
      </c>
      <c r="E349" s="334">
        <v>322</v>
      </c>
      <c r="F349" s="203">
        <f t="shared" si="11"/>
        <v>1</v>
      </c>
    </row>
    <row r="350" spans="1:6">
      <c r="A350" s="334">
        <v>323</v>
      </c>
      <c r="B350" s="334" t="s">
        <v>942</v>
      </c>
      <c r="C350" s="334" t="s">
        <v>961</v>
      </c>
      <c r="D350" s="203" t="str">
        <f t="shared" si="10"/>
        <v>山形県朝日町</v>
      </c>
      <c r="E350" s="334">
        <v>323</v>
      </c>
      <c r="F350" s="203">
        <f t="shared" si="11"/>
        <v>1</v>
      </c>
    </row>
    <row r="351" spans="1:6">
      <c r="A351" s="334">
        <v>324</v>
      </c>
      <c r="B351" s="334" t="s">
        <v>942</v>
      </c>
      <c r="C351" s="334" t="s">
        <v>967</v>
      </c>
      <c r="D351" s="203" t="str">
        <f t="shared" si="10"/>
        <v>山形県大江町</v>
      </c>
      <c r="E351" s="334">
        <v>324</v>
      </c>
      <c r="F351" s="203">
        <f t="shared" si="11"/>
        <v>1</v>
      </c>
    </row>
    <row r="352" spans="1:6">
      <c r="A352" s="334">
        <v>341</v>
      </c>
      <c r="B352" s="334" t="s">
        <v>942</v>
      </c>
      <c r="C352" s="334" t="s">
        <v>2</v>
      </c>
      <c r="D352" s="203" t="str">
        <f t="shared" si="10"/>
        <v>山形県大石田町</v>
      </c>
      <c r="E352" s="334">
        <v>341</v>
      </c>
      <c r="F352" s="203">
        <f t="shared" si="11"/>
        <v>1</v>
      </c>
    </row>
    <row r="353" spans="1:6">
      <c r="A353" s="334">
        <v>361</v>
      </c>
      <c r="B353" s="334" t="s">
        <v>942</v>
      </c>
      <c r="C353" s="334" t="s">
        <v>969</v>
      </c>
      <c r="D353" s="203" t="str">
        <f t="shared" si="10"/>
        <v>山形県金山町</v>
      </c>
      <c r="E353" s="334">
        <v>361</v>
      </c>
      <c r="F353" s="203">
        <f t="shared" si="11"/>
        <v>1</v>
      </c>
    </row>
    <row r="354" spans="1:6">
      <c r="A354" s="334">
        <v>362</v>
      </c>
      <c r="B354" s="334" t="s">
        <v>942</v>
      </c>
      <c r="C354" s="334" t="s">
        <v>971</v>
      </c>
      <c r="D354" s="203" t="str">
        <f t="shared" si="10"/>
        <v>山形県最上町</v>
      </c>
      <c r="E354" s="334">
        <v>362</v>
      </c>
      <c r="F354" s="203">
        <f t="shared" si="11"/>
        <v>1</v>
      </c>
    </row>
    <row r="355" spans="1:6">
      <c r="A355" s="334">
        <v>363</v>
      </c>
      <c r="B355" s="334" t="s">
        <v>942</v>
      </c>
      <c r="C355" s="334" t="s">
        <v>669</v>
      </c>
      <c r="D355" s="203" t="str">
        <f t="shared" si="10"/>
        <v>山形県舟形町</v>
      </c>
      <c r="E355" s="334">
        <v>363</v>
      </c>
      <c r="F355" s="203">
        <f t="shared" si="11"/>
        <v>1</v>
      </c>
    </row>
    <row r="356" spans="1:6">
      <c r="A356" s="334">
        <v>364</v>
      </c>
      <c r="B356" s="334" t="s">
        <v>942</v>
      </c>
      <c r="C356" s="334" t="s">
        <v>921</v>
      </c>
      <c r="D356" s="203" t="str">
        <f t="shared" si="10"/>
        <v>山形県真室川町</v>
      </c>
      <c r="E356" s="334">
        <v>364</v>
      </c>
      <c r="F356" s="203">
        <f t="shared" si="11"/>
        <v>1</v>
      </c>
    </row>
    <row r="357" spans="1:6">
      <c r="A357" s="334">
        <v>365</v>
      </c>
      <c r="B357" s="334" t="s">
        <v>942</v>
      </c>
      <c r="C357" s="334" t="s">
        <v>973</v>
      </c>
      <c r="D357" s="203" t="str">
        <f t="shared" si="10"/>
        <v>山形県大蔵村</v>
      </c>
      <c r="E357" s="334">
        <v>365</v>
      </c>
      <c r="F357" s="203">
        <f t="shared" si="11"/>
        <v>1</v>
      </c>
    </row>
    <row r="358" spans="1:6">
      <c r="A358" s="334">
        <v>366</v>
      </c>
      <c r="B358" s="334" t="s">
        <v>942</v>
      </c>
      <c r="C358" s="334" t="s">
        <v>976</v>
      </c>
      <c r="D358" s="203" t="str">
        <f t="shared" si="10"/>
        <v>山形県鮭川村</v>
      </c>
      <c r="E358" s="334">
        <v>366</v>
      </c>
      <c r="F358" s="203">
        <f t="shared" si="11"/>
        <v>1</v>
      </c>
    </row>
    <row r="359" spans="1:6">
      <c r="A359" s="334">
        <v>367</v>
      </c>
      <c r="B359" s="334" t="s">
        <v>942</v>
      </c>
      <c r="C359" s="334" t="s">
        <v>980</v>
      </c>
      <c r="D359" s="203" t="str">
        <f t="shared" si="10"/>
        <v>山形県戸沢村</v>
      </c>
      <c r="E359" s="334">
        <v>367</v>
      </c>
      <c r="F359" s="203">
        <f t="shared" si="11"/>
        <v>1</v>
      </c>
    </row>
    <row r="360" spans="1:6">
      <c r="A360" s="334">
        <v>381</v>
      </c>
      <c r="B360" s="334" t="s">
        <v>942</v>
      </c>
      <c r="C360" s="334" t="s">
        <v>156</v>
      </c>
      <c r="D360" s="203" t="str">
        <f t="shared" si="10"/>
        <v>山形県高畠町</v>
      </c>
      <c r="E360" s="334">
        <v>381</v>
      </c>
      <c r="F360" s="203">
        <f t="shared" si="11"/>
        <v>1</v>
      </c>
    </row>
    <row r="361" spans="1:6">
      <c r="A361" s="334">
        <v>382</v>
      </c>
      <c r="B361" s="334" t="s">
        <v>942</v>
      </c>
      <c r="C361" s="334" t="s">
        <v>986</v>
      </c>
      <c r="D361" s="203" t="str">
        <f t="shared" si="10"/>
        <v>山形県川西町</v>
      </c>
      <c r="E361" s="334">
        <v>382</v>
      </c>
      <c r="F361" s="203">
        <f t="shared" si="11"/>
        <v>1</v>
      </c>
    </row>
    <row r="362" spans="1:6">
      <c r="A362" s="334">
        <v>401</v>
      </c>
      <c r="B362" s="334" t="s">
        <v>942</v>
      </c>
      <c r="C362" s="334" t="s">
        <v>898</v>
      </c>
      <c r="D362" s="203" t="str">
        <f t="shared" si="10"/>
        <v>山形県小国町</v>
      </c>
      <c r="E362" s="334">
        <v>401</v>
      </c>
      <c r="F362" s="203">
        <f t="shared" si="11"/>
        <v>1</v>
      </c>
    </row>
    <row r="363" spans="1:6">
      <c r="A363" s="334">
        <v>402</v>
      </c>
      <c r="B363" s="334" t="s">
        <v>942</v>
      </c>
      <c r="C363" s="334" t="s">
        <v>715</v>
      </c>
      <c r="D363" s="203" t="str">
        <f t="shared" si="10"/>
        <v>山形県白鷹町</v>
      </c>
      <c r="E363" s="334">
        <v>402</v>
      </c>
      <c r="F363" s="203">
        <f t="shared" si="11"/>
        <v>1</v>
      </c>
    </row>
    <row r="364" spans="1:6">
      <c r="A364" s="334">
        <v>403</v>
      </c>
      <c r="B364" s="334" t="s">
        <v>942</v>
      </c>
      <c r="C364" s="334" t="s">
        <v>205</v>
      </c>
      <c r="D364" s="203" t="str">
        <f t="shared" si="10"/>
        <v>山形県飯豊町</v>
      </c>
      <c r="E364" s="334">
        <v>403</v>
      </c>
      <c r="F364" s="203">
        <f t="shared" si="11"/>
        <v>1</v>
      </c>
    </row>
    <row r="365" spans="1:6">
      <c r="A365" s="334">
        <v>426</v>
      </c>
      <c r="B365" s="334" t="s">
        <v>942</v>
      </c>
      <c r="C365" s="334" t="s">
        <v>748</v>
      </c>
      <c r="D365" s="203" t="str">
        <f t="shared" si="10"/>
        <v>山形県三川町</v>
      </c>
      <c r="E365" s="334">
        <v>426</v>
      </c>
      <c r="F365" s="203">
        <f t="shared" si="11"/>
        <v>1</v>
      </c>
    </row>
    <row r="366" spans="1:6">
      <c r="A366" s="334">
        <v>428</v>
      </c>
      <c r="B366" s="334" t="s">
        <v>942</v>
      </c>
      <c r="C366" s="334" t="s">
        <v>988</v>
      </c>
      <c r="D366" s="203" t="str">
        <f t="shared" si="10"/>
        <v>山形県庄内町</v>
      </c>
      <c r="E366" s="334">
        <v>428</v>
      </c>
      <c r="F366" s="203">
        <f t="shared" si="11"/>
        <v>1</v>
      </c>
    </row>
    <row r="367" spans="1:6">
      <c r="A367" s="334">
        <v>461</v>
      </c>
      <c r="B367" s="334" t="s">
        <v>942</v>
      </c>
      <c r="C367" s="334" t="s">
        <v>990</v>
      </c>
      <c r="D367" s="203" t="str">
        <f t="shared" si="10"/>
        <v>山形県遊佐町</v>
      </c>
      <c r="E367" s="334">
        <v>461</v>
      </c>
      <c r="F367" s="203">
        <f t="shared" si="11"/>
        <v>1</v>
      </c>
    </row>
    <row r="368" spans="1:6">
      <c r="A368" s="334">
        <v>201</v>
      </c>
      <c r="B368" s="334" t="s">
        <v>991</v>
      </c>
      <c r="C368" s="334" t="s">
        <v>994</v>
      </c>
      <c r="D368" s="203" t="str">
        <f t="shared" si="10"/>
        <v>福島県福島市</v>
      </c>
      <c r="E368" s="334">
        <v>201</v>
      </c>
      <c r="F368" s="203">
        <f t="shared" si="11"/>
        <v>1</v>
      </c>
    </row>
    <row r="369" spans="1:6">
      <c r="A369" s="334">
        <v>202</v>
      </c>
      <c r="B369" s="334" t="s">
        <v>991</v>
      </c>
      <c r="C369" s="334" t="s">
        <v>317</v>
      </c>
      <c r="D369" s="203" t="str">
        <f t="shared" si="10"/>
        <v>福島県会津若松市</v>
      </c>
      <c r="E369" s="334">
        <v>202</v>
      </c>
      <c r="F369" s="203">
        <f t="shared" si="11"/>
        <v>1</v>
      </c>
    </row>
    <row r="370" spans="1:6">
      <c r="A370" s="334">
        <v>203</v>
      </c>
      <c r="B370" s="334" t="s">
        <v>991</v>
      </c>
      <c r="C370" s="334" t="s">
        <v>997</v>
      </c>
      <c r="D370" s="203" t="str">
        <f t="shared" si="10"/>
        <v>福島県郡山市</v>
      </c>
      <c r="E370" s="334">
        <v>203</v>
      </c>
      <c r="F370" s="203">
        <f t="shared" si="11"/>
        <v>1</v>
      </c>
    </row>
    <row r="371" spans="1:6">
      <c r="A371" s="334">
        <v>204</v>
      </c>
      <c r="B371" s="334" t="s">
        <v>991</v>
      </c>
      <c r="C371" s="334" t="s">
        <v>192</v>
      </c>
      <c r="D371" s="203" t="str">
        <f t="shared" si="10"/>
        <v>福島県いわき市</v>
      </c>
      <c r="E371" s="334">
        <v>204</v>
      </c>
      <c r="F371" s="203">
        <f t="shared" si="11"/>
        <v>1</v>
      </c>
    </row>
    <row r="372" spans="1:6">
      <c r="A372" s="334">
        <v>205</v>
      </c>
      <c r="B372" s="334" t="s">
        <v>991</v>
      </c>
      <c r="C372" s="334" t="s">
        <v>290</v>
      </c>
      <c r="D372" s="203" t="str">
        <f t="shared" si="10"/>
        <v>福島県白河市</v>
      </c>
      <c r="E372" s="334">
        <v>205</v>
      </c>
      <c r="F372" s="203">
        <f t="shared" si="11"/>
        <v>1</v>
      </c>
    </row>
    <row r="373" spans="1:6">
      <c r="A373" s="334">
        <v>207</v>
      </c>
      <c r="B373" s="334" t="s">
        <v>991</v>
      </c>
      <c r="C373" s="334" t="s">
        <v>999</v>
      </c>
      <c r="D373" s="203" t="str">
        <f t="shared" si="10"/>
        <v>福島県須賀川市</v>
      </c>
      <c r="E373" s="334">
        <v>207</v>
      </c>
      <c r="F373" s="203">
        <f t="shared" si="11"/>
        <v>1</v>
      </c>
    </row>
    <row r="374" spans="1:6">
      <c r="A374" s="334">
        <v>208</v>
      </c>
      <c r="B374" s="334" t="s">
        <v>991</v>
      </c>
      <c r="C374" s="334" t="s">
        <v>965</v>
      </c>
      <c r="D374" s="203" t="str">
        <f t="shared" si="10"/>
        <v>福島県喜多方市</v>
      </c>
      <c r="E374" s="334">
        <v>208</v>
      </c>
      <c r="F374" s="203">
        <f t="shared" si="11"/>
        <v>1</v>
      </c>
    </row>
    <row r="375" spans="1:6">
      <c r="A375" s="334">
        <v>209</v>
      </c>
      <c r="B375" s="334" t="s">
        <v>991</v>
      </c>
      <c r="C375" s="334" t="s">
        <v>1003</v>
      </c>
      <c r="D375" s="203" t="str">
        <f t="shared" si="10"/>
        <v>福島県相馬市</v>
      </c>
      <c r="E375" s="334">
        <v>209</v>
      </c>
      <c r="F375" s="203">
        <f t="shared" si="11"/>
        <v>1</v>
      </c>
    </row>
    <row r="376" spans="1:6">
      <c r="A376" s="334">
        <v>210</v>
      </c>
      <c r="B376" s="334" t="s">
        <v>991</v>
      </c>
      <c r="C376" s="334" t="s">
        <v>554</v>
      </c>
      <c r="D376" s="203" t="str">
        <f t="shared" si="10"/>
        <v>福島県二本松市</v>
      </c>
      <c r="E376" s="334">
        <v>210</v>
      </c>
      <c r="F376" s="203">
        <f t="shared" si="11"/>
        <v>1</v>
      </c>
    </row>
    <row r="377" spans="1:6">
      <c r="A377" s="334">
        <v>211</v>
      </c>
      <c r="B377" s="334" t="s">
        <v>991</v>
      </c>
      <c r="C377" s="334" t="s">
        <v>330</v>
      </c>
      <c r="D377" s="203" t="str">
        <f t="shared" si="10"/>
        <v>福島県田村市</v>
      </c>
      <c r="E377" s="334">
        <v>211</v>
      </c>
      <c r="F377" s="203">
        <f t="shared" si="11"/>
        <v>1</v>
      </c>
    </row>
    <row r="378" spans="1:6">
      <c r="A378" s="334">
        <v>212</v>
      </c>
      <c r="B378" s="334" t="s">
        <v>991</v>
      </c>
      <c r="C378" s="334" t="s">
        <v>786</v>
      </c>
      <c r="D378" s="203" t="str">
        <f t="shared" si="10"/>
        <v>福島県南相馬市</v>
      </c>
      <c r="E378" s="334">
        <v>212</v>
      </c>
      <c r="F378" s="203">
        <f t="shared" si="11"/>
        <v>1</v>
      </c>
    </row>
    <row r="379" spans="1:6">
      <c r="A379" s="334">
        <v>213</v>
      </c>
      <c r="B379" s="334" t="s">
        <v>991</v>
      </c>
      <c r="C379" s="334" t="s">
        <v>429</v>
      </c>
      <c r="D379" s="203" t="str">
        <f t="shared" si="10"/>
        <v>福島県伊達市</v>
      </c>
      <c r="E379" s="334">
        <v>213</v>
      </c>
      <c r="F379" s="203">
        <f t="shared" si="11"/>
        <v>1</v>
      </c>
    </row>
    <row r="380" spans="1:6">
      <c r="A380" s="334">
        <v>214</v>
      </c>
      <c r="B380" s="334" t="s">
        <v>991</v>
      </c>
      <c r="C380" s="334" t="s">
        <v>1007</v>
      </c>
      <c r="D380" s="203" t="str">
        <f t="shared" si="10"/>
        <v>福島県本宮市</v>
      </c>
      <c r="E380" s="334">
        <v>214</v>
      </c>
      <c r="F380" s="203">
        <f t="shared" si="11"/>
        <v>1</v>
      </c>
    </row>
    <row r="381" spans="1:6">
      <c r="A381" s="334">
        <v>301</v>
      </c>
      <c r="B381" s="334" t="s">
        <v>991</v>
      </c>
      <c r="C381" s="334" t="s">
        <v>794</v>
      </c>
      <c r="D381" s="203" t="str">
        <f t="shared" si="10"/>
        <v>福島県桑折町</v>
      </c>
      <c r="E381" s="334">
        <v>301</v>
      </c>
      <c r="F381" s="203">
        <f t="shared" si="11"/>
        <v>1</v>
      </c>
    </row>
    <row r="382" spans="1:6">
      <c r="A382" s="334">
        <v>303</v>
      </c>
      <c r="B382" s="334" t="s">
        <v>991</v>
      </c>
      <c r="C382" s="334" t="s">
        <v>978</v>
      </c>
      <c r="D382" s="203" t="str">
        <f t="shared" si="10"/>
        <v>福島県国見町</v>
      </c>
      <c r="E382" s="334">
        <v>303</v>
      </c>
      <c r="F382" s="203">
        <f t="shared" si="11"/>
        <v>1</v>
      </c>
    </row>
    <row r="383" spans="1:6">
      <c r="A383" s="334">
        <v>308</v>
      </c>
      <c r="B383" s="334" t="s">
        <v>991</v>
      </c>
      <c r="C383" s="334" t="s">
        <v>1010</v>
      </c>
      <c r="D383" s="203" t="str">
        <f t="shared" si="10"/>
        <v>福島県川俣町</v>
      </c>
      <c r="E383" s="334">
        <v>308</v>
      </c>
      <c r="F383" s="203">
        <f t="shared" si="11"/>
        <v>1</v>
      </c>
    </row>
    <row r="384" spans="1:6">
      <c r="A384" s="334">
        <v>322</v>
      </c>
      <c r="B384" s="334" t="s">
        <v>991</v>
      </c>
      <c r="C384" s="334" t="s">
        <v>829</v>
      </c>
      <c r="D384" s="203" t="str">
        <f t="shared" si="10"/>
        <v>福島県大玉村</v>
      </c>
      <c r="E384" s="334">
        <v>322</v>
      </c>
      <c r="F384" s="203">
        <f t="shared" si="11"/>
        <v>1</v>
      </c>
    </row>
    <row r="385" spans="1:6">
      <c r="A385" s="334">
        <v>342</v>
      </c>
      <c r="B385" s="334" t="s">
        <v>991</v>
      </c>
      <c r="C385" s="334" t="s">
        <v>514</v>
      </c>
      <c r="D385" s="203" t="str">
        <f t="shared" si="10"/>
        <v>福島県鏡石町</v>
      </c>
      <c r="E385" s="334">
        <v>342</v>
      </c>
      <c r="F385" s="203">
        <f t="shared" si="11"/>
        <v>1</v>
      </c>
    </row>
    <row r="386" spans="1:6">
      <c r="A386" s="334">
        <v>344</v>
      </c>
      <c r="B386" s="334" t="s">
        <v>991</v>
      </c>
      <c r="C386" s="334" t="s">
        <v>608</v>
      </c>
      <c r="D386" s="203" t="str">
        <f t="shared" ref="D386:D449" si="12">B386&amp;C386</f>
        <v>福島県天栄村</v>
      </c>
      <c r="E386" s="334">
        <v>344</v>
      </c>
      <c r="F386" s="203">
        <f t="shared" ref="F386:F449" si="13">COUNTIF(D:D,D386)</f>
        <v>1</v>
      </c>
    </row>
    <row r="387" spans="1:6">
      <c r="A387" s="334">
        <v>362</v>
      </c>
      <c r="B387" s="334" t="s">
        <v>991</v>
      </c>
      <c r="C387" s="334" t="s">
        <v>1012</v>
      </c>
      <c r="D387" s="203" t="str">
        <f t="shared" si="12"/>
        <v>福島県下郷町</v>
      </c>
      <c r="E387" s="334">
        <v>362</v>
      </c>
      <c r="F387" s="203">
        <f t="shared" si="13"/>
        <v>1</v>
      </c>
    </row>
    <row r="388" spans="1:6">
      <c r="A388" s="334">
        <v>364</v>
      </c>
      <c r="B388" s="334" t="s">
        <v>991</v>
      </c>
      <c r="C388" s="334" t="s">
        <v>992</v>
      </c>
      <c r="D388" s="203" t="str">
        <f t="shared" si="12"/>
        <v>福島県檜枝岐村</v>
      </c>
      <c r="E388" s="334">
        <v>364</v>
      </c>
      <c r="F388" s="203">
        <f t="shared" si="13"/>
        <v>1</v>
      </c>
    </row>
    <row r="389" spans="1:6">
      <c r="A389" s="334">
        <v>367</v>
      </c>
      <c r="B389" s="334" t="s">
        <v>991</v>
      </c>
      <c r="C389" s="334" t="s">
        <v>927</v>
      </c>
      <c r="D389" s="203" t="str">
        <f t="shared" si="12"/>
        <v>福島県只見町</v>
      </c>
      <c r="E389" s="334">
        <v>367</v>
      </c>
      <c r="F389" s="203">
        <f t="shared" si="13"/>
        <v>1</v>
      </c>
    </row>
    <row r="390" spans="1:6">
      <c r="A390" s="334">
        <v>368</v>
      </c>
      <c r="B390" s="334" t="s">
        <v>991</v>
      </c>
      <c r="C390" s="334" t="s">
        <v>1013</v>
      </c>
      <c r="D390" s="203" t="str">
        <f t="shared" si="12"/>
        <v>福島県南会津町</v>
      </c>
      <c r="E390" s="334">
        <v>368</v>
      </c>
      <c r="F390" s="203">
        <f t="shared" si="13"/>
        <v>1</v>
      </c>
    </row>
    <row r="391" spans="1:6">
      <c r="A391" s="334">
        <v>402</v>
      </c>
      <c r="B391" s="334" t="s">
        <v>991</v>
      </c>
      <c r="C391" s="334" t="s">
        <v>624</v>
      </c>
      <c r="D391" s="203" t="str">
        <f t="shared" si="12"/>
        <v>福島県北塩原村</v>
      </c>
      <c r="E391" s="334">
        <v>402</v>
      </c>
      <c r="F391" s="203">
        <f t="shared" si="13"/>
        <v>1</v>
      </c>
    </row>
    <row r="392" spans="1:6">
      <c r="A392" s="334">
        <v>405</v>
      </c>
      <c r="B392" s="334" t="s">
        <v>991</v>
      </c>
      <c r="C392" s="334" t="s">
        <v>77</v>
      </c>
      <c r="D392" s="203" t="str">
        <f t="shared" si="12"/>
        <v>福島県西会津町</v>
      </c>
      <c r="E392" s="334">
        <v>405</v>
      </c>
      <c r="F392" s="203">
        <f t="shared" si="13"/>
        <v>1</v>
      </c>
    </row>
    <row r="393" spans="1:6">
      <c r="A393" s="334">
        <v>407</v>
      </c>
      <c r="B393" s="334" t="s">
        <v>991</v>
      </c>
      <c r="C393" s="334" t="s">
        <v>1015</v>
      </c>
      <c r="D393" s="203" t="str">
        <f t="shared" si="12"/>
        <v>福島県磐梯町</v>
      </c>
      <c r="E393" s="334">
        <v>407</v>
      </c>
      <c r="F393" s="203">
        <f t="shared" si="13"/>
        <v>1</v>
      </c>
    </row>
    <row r="394" spans="1:6">
      <c r="A394" s="334">
        <v>408</v>
      </c>
      <c r="B394" s="334" t="s">
        <v>991</v>
      </c>
      <c r="C394" s="334" t="s">
        <v>1017</v>
      </c>
      <c r="D394" s="203" t="str">
        <f t="shared" si="12"/>
        <v>福島県猪苗代町</v>
      </c>
      <c r="E394" s="334">
        <v>408</v>
      </c>
      <c r="F394" s="203">
        <f t="shared" si="13"/>
        <v>1</v>
      </c>
    </row>
    <row r="395" spans="1:6">
      <c r="A395" s="334">
        <v>421</v>
      </c>
      <c r="B395" s="334" t="s">
        <v>991</v>
      </c>
      <c r="C395" s="334" t="s">
        <v>422</v>
      </c>
      <c r="D395" s="203" t="str">
        <f t="shared" si="12"/>
        <v>福島県会津坂下町</v>
      </c>
      <c r="E395" s="334">
        <v>421</v>
      </c>
      <c r="F395" s="203">
        <f t="shared" si="13"/>
        <v>1</v>
      </c>
    </row>
    <row r="396" spans="1:6">
      <c r="A396" s="334">
        <v>422</v>
      </c>
      <c r="B396" s="334" t="s">
        <v>991</v>
      </c>
      <c r="C396" s="334" t="s">
        <v>1021</v>
      </c>
      <c r="D396" s="203" t="str">
        <f t="shared" si="12"/>
        <v>福島県湯川村</v>
      </c>
      <c r="E396" s="334">
        <v>422</v>
      </c>
      <c r="F396" s="203">
        <f t="shared" si="13"/>
        <v>1</v>
      </c>
    </row>
    <row r="397" spans="1:6">
      <c r="A397" s="334">
        <v>423</v>
      </c>
      <c r="B397" s="334" t="s">
        <v>991</v>
      </c>
      <c r="C397" s="334" t="s">
        <v>805</v>
      </c>
      <c r="D397" s="203" t="str">
        <f t="shared" si="12"/>
        <v>福島県柳津町</v>
      </c>
      <c r="E397" s="334">
        <v>423</v>
      </c>
      <c r="F397" s="203">
        <f t="shared" si="13"/>
        <v>1</v>
      </c>
    </row>
    <row r="398" spans="1:6">
      <c r="A398" s="334">
        <v>444</v>
      </c>
      <c r="B398" s="334" t="s">
        <v>991</v>
      </c>
      <c r="C398" s="334" t="s">
        <v>1008</v>
      </c>
      <c r="D398" s="203" t="str">
        <f t="shared" si="12"/>
        <v>福島県三島町</v>
      </c>
      <c r="E398" s="334">
        <v>444</v>
      </c>
      <c r="F398" s="203">
        <f t="shared" si="13"/>
        <v>1</v>
      </c>
    </row>
    <row r="399" spans="1:6">
      <c r="A399" s="334">
        <v>445</v>
      </c>
      <c r="B399" s="334" t="s">
        <v>991</v>
      </c>
      <c r="C399" s="334" t="s">
        <v>969</v>
      </c>
      <c r="D399" s="203" t="str">
        <f t="shared" si="12"/>
        <v>福島県金山町</v>
      </c>
      <c r="E399" s="334">
        <v>445</v>
      </c>
      <c r="F399" s="203">
        <f t="shared" si="13"/>
        <v>1</v>
      </c>
    </row>
    <row r="400" spans="1:6">
      <c r="A400" s="334">
        <v>446</v>
      </c>
      <c r="B400" s="334" t="s">
        <v>991</v>
      </c>
      <c r="C400" s="334" t="s">
        <v>731</v>
      </c>
      <c r="D400" s="203" t="str">
        <f t="shared" si="12"/>
        <v>福島県昭和村</v>
      </c>
      <c r="E400" s="334">
        <v>446</v>
      </c>
      <c r="F400" s="203">
        <f t="shared" si="13"/>
        <v>1</v>
      </c>
    </row>
    <row r="401" spans="1:6">
      <c r="A401" s="334">
        <v>447</v>
      </c>
      <c r="B401" s="334" t="s">
        <v>991</v>
      </c>
      <c r="C401" s="334" t="s">
        <v>468</v>
      </c>
      <c r="D401" s="203" t="str">
        <f t="shared" si="12"/>
        <v>福島県会津美里町</v>
      </c>
      <c r="E401" s="334">
        <v>447</v>
      </c>
      <c r="F401" s="203">
        <f t="shared" si="13"/>
        <v>1</v>
      </c>
    </row>
    <row r="402" spans="1:6">
      <c r="A402" s="334">
        <v>461</v>
      </c>
      <c r="B402" s="334" t="s">
        <v>991</v>
      </c>
      <c r="C402" s="334" t="s">
        <v>425</v>
      </c>
      <c r="D402" s="203" t="str">
        <f t="shared" si="12"/>
        <v>福島県西郷村</v>
      </c>
      <c r="E402" s="334">
        <v>461</v>
      </c>
      <c r="F402" s="203">
        <f t="shared" si="13"/>
        <v>1</v>
      </c>
    </row>
    <row r="403" spans="1:6">
      <c r="A403" s="334">
        <v>464</v>
      </c>
      <c r="B403" s="334" t="s">
        <v>991</v>
      </c>
      <c r="C403" s="334" t="s">
        <v>491</v>
      </c>
      <c r="D403" s="203" t="str">
        <f t="shared" si="12"/>
        <v>福島県泉崎村</v>
      </c>
      <c r="E403" s="334">
        <v>464</v>
      </c>
      <c r="F403" s="203">
        <f t="shared" si="13"/>
        <v>1</v>
      </c>
    </row>
    <row r="404" spans="1:6">
      <c r="A404" s="334">
        <v>465</v>
      </c>
      <c r="B404" s="334" t="s">
        <v>991</v>
      </c>
      <c r="C404" s="334" t="s">
        <v>397</v>
      </c>
      <c r="D404" s="203" t="str">
        <f t="shared" si="12"/>
        <v>福島県中島村</v>
      </c>
      <c r="E404" s="334">
        <v>465</v>
      </c>
      <c r="F404" s="203">
        <f t="shared" si="13"/>
        <v>1</v>
      </c>
    </row>
    <row r="405" spans="1:6">
      <c r="A405" s="334">
        <v>466</v>
      </c>
      <c r="B405" s="334" t="s">
        <v>991</v>
      </c>
      <c r="C405" s="334" t="s">
        <v>1022</v>
      </c>
      <c r="D405" s="203" t="str">
        <f t="shared" si="12"/>
        <v>福島県矢吹町</v>
      </c>
      <c r="E405" s="334">
        <v>466</v>
      </c>
      <c r="F405" s="203">
        <f t="shared" si="13"/>
        <v>1</v>
      </c>
    </row>
    <row r="406" spans="1:6">
      <c r="A406" s="334">
        <v>481</v>
      </c>
      <c r="B406" s="334" t="s">
        <v>991</v>
      </c>
      <c r="C406" s="334" t="s">
        <v>66</v>
      </c>
      <c r="D406" s="203" t="str">
        <f t="shared" si="12"/>
        <v>福島県棚倉町</v>
      </c>
      <c r="E406" s="334">
        <v>481</v>
      </c>
      <c r="F406" s="203">
        <f t="shared" si="13"/>
        <v>1</v>
      </c>
    </row>
    <row r="407" spans="1:6">
      <c r="A407" s="334">
        <v>482</v>
      </c>
      <c r="B407" s="334" t="s">
        <v>991</v>
      </c>
      <c r="C407" s="334" t="s">
        <v>1025</v>
      </c>
      <c r="D407" s="203" t="str">
        <f t="shared" si="12"/>
        <v>福島県矢祭町</v>
      </c>
      <c r="E407" s="334">
        <v>482</v>
      </c>
      <c r="F407" s="203">
        <f t="shared" si="13"/>
        <v>1</v>
      </c>
    </row>
    <row r="408" spans="1:6">
      <c r="A408" s="334">
        <v>483</v>
      </c>
      <c r="B408" s="334" t="s">
        <v>991</v>
      </c>
      <c r="C408" s="334" t="s">
        <v>1</v>
      </c>
      <c r="D408" s="203" t="str">
        <f t="shared" si="12"/>
        <v>福島県塙町</v>
      </c>
      <c r="E408" s="334">
        <v>483</v>
      </c>
      <c r="F408" s="203">
        <f t="shared" si="13"/>
        <v>1</v>
      </c>
    </row>
    <row r="409" spans="1:6">
      <c r="A409" s="334">
        <v>484</v>
      </c>
      <c r="B409" s="334" t="s">
        <v>991</v>
      </c>
      <c r="C409" s="334" t="s">
        <v>412</v>
      </c>
      <c r="D409" s="203" t="str">
        <f t="shared" si="12"/>
        <v>福島県鮫川村</v>
      </c>
      <c r="E409" s="334">
        <v>484</v>
      </c>
      <c r="F409" s="203">
        <f t="shared" si="13"/>
        <v>1</v>
      </c>
    </row>
    <row r="410" spans="1:6">
      <c r="A410" s="334">
        <v>501</v>
      </c>
      <c r="B410" s="334" t="s">
        <v>991</v>
      </c>
      <c r="C410" s="334" t="s">
        <v>522</v>
      </c>
      <c r="D410" s="203" t="str">
        <f t="shared" si="12"/>
        <v>福島県石川町</v>
      </c>
      <c r="E410" s="334">
        <v>501</v>
      </c>
      <c r="F410" s="203">
        <f t="shared" si="13"/>
        <v>1</v>
      </c>
    </row>
    <row r="411" spans="1:6">
      <c r="A411" s="334">
        <v>502</v>
      </c>
      <c r="B411" s="334" t="s">
        <v>991</v>
      </c>
      <c r="C411" s="334" t="s">
        <v>1026</v>
      </c>
      <c r="D411" s="203" t="str">
        <f t="shared" si="12"/>
        <v>福島県玉川村</v>
      </c>
      <c r="E411" s="334">
        <v>502</v>
      </c>
      <c r="F411" s="203">
        <f t="shared" si="13"/>
        <v>1</v>
      </c>
    </row>
    <row r="412" spans="1:6">
      <c r="A412" s="334">
        <v>503</v>
      </c>
      <c r="B412" s="334" t="s">
        <v>991</v>
      </c>
      <c r="C412" s="334" t="s">
        <v>1028</v>
      </c>
      <c r="D412" s="203" t="str">
        <f t="shared" si="12"/>
        <v>福島県平田村</v>
      </c>
      <c r="E412" s="334">
        <v>503</v>
      </c>
      <c r="F412" s="203">
        <f t="shared" si="13"/>
        <v>1</v>
      </c>
    </row>
    <row r="413" spans="1:6">
      <c r="A413" s="334">
        <v>504</v>
      </c>
      <c r="B413" s="334" t="s">
        <v>991</v>
      </c>
      <c r="C413" s="334" t="s">
        <v>1029</v>
      </c>
      <c r="D413" s="203" t="str">
        <f t="shared" si="12"/>
        <v>福島県浅川町</v>
      </c>
      <c r="E413" s="334">
        <v>504</v>
      </c>
      <c r="F413" s="203">
        <f t="shared" si="13"/>
        <v>1</v>
      </c>
    </row>
    <row r="414" spans="1:6">
      <c r="A414" s="334">
        <v>505</v>
      </c>
      <c r="B414" s="334" t="s">
        <v>991</v>
      </c>
      <c r="C414" s="334" t="s">
        <v>1033</v>
      </c>
      <c r="D414" s="203" t="str">
        <f t="shared" si="12"/>
        <v>福島県古殿町</v>
      </c>
      <c r="E414" s="334">
        <v>505</v>
      </c>
      <c r="F414" s="203">
        <f t="shared" si="13"/>
        <v>1</v>
      </c>
    </row>
    <row r="415" spans="1:6">
      <c r="A415" s="334">
        <v>521</v>
      </c>
      <c r="B415" s="334" t="s">
        <v>991</v>
      </c>
      <c r="C415" s="334" t="s">
        <v>825</v>
      </c>
      <c r="D415" s="203" t="str">
        <f t="shared" si="12"/>
        <v>福島県三春町</v>
      </c>
      <c r="E415" s="334">
        <v>521</v>
      </c>
      <c r="F415" s="203">
        <f t="shared" si="13"/>
        <v>1</v>
      </c>
    </row>
    <row r="416" spans="1:6">
      <c r="A416" s="334">
        <v>522</v>
      </c>
      <c r="B416" s="334" t="s">
        <v>991</v>
      </c>
      <c r="C416" s="334" t="s">
        <v>1034</v>
      </c>
      <c r="D416" s="203" t="str">
        <f t="shared" si="12"/>
        <v>福島県小野町</v>
      </c>
      <c r="E416" s="334">
        <v>522</v>
      </c>
      <c r="F416" s="203">
        <f t="shared" si="13"/>
        <v>1</v>
      </c>
    </row>
    <row r="417" spans="1:6">
      <c r="A417" s="334">
        <v>541</v>
      </c>
      <c r="B417" s="334" t="s">
        <v>991</v>
      </c>
      <c r="C417" s="334" t="s">
        <v>933</v>
      </c>
      <c r="D417" s="203" t="str">
        <f t="shared" si="12"/>
        <v>福島県広野町</v>
      </c>
      <c r="E417" s="334">
        <v>541</v>
      </c>
      <c r="F417" s="203">
        <f t="shared" si="13"/>
        <v>1</v>
      </c>
    </row>
    <row r="418" spans="1:6">
      <c r="A418" s="334">
        <v>542</v>
      </c>
      <c r="B418" s="334" t="s">
        <v>991</v>
      </c>
      <c r="C418" s="334" t="s">
        <v>861</v>
      </c>
      <c r="D418" s="203" t="str">
        <f t="shared" si="12"/>
        <v>福島県楢葉町</v>
      </c>
      <c r="E418" s="334">
        <v>542</v>
      </c>
      <c r="F418" s="203">
        <f t="shared" si="13"/>
        <v>1</v>
      </c>
    </row>
    <row r="419" spans="1:6">
      <c r="A419" s="334">
        <v>543</v>
      </c>
      <c r="B419" s="334" t="s">
        <v>991</v>
      </c>
      <c r="C419" s="334" t="s">
        <v>339</v>
      </c>
      <c r="D419" s="203" t="str">
        <f t="shared" si="12"/>
        <v>福島県富岡町</v>
      </c>
      <c r="E419" s="334">
        <v>543</v>
      </c>
      <c r="F419" s="203">
        <f t="shared" si="13"/>
        <v>1</v>
      </c>
    </row>
    <row r="420" spans="1:6">
      <c r="A420" s="334">
        <v>544</v>
      </c>
      <c r="B420" s="334" t="s">
        <v>991</v>
      </c>
      <c r="C420" s="334" t="s">
        <v>1037</v>
      </c>
      <c r="D420" s="203" t="str">
        <f t="shared" si="12"/>
        <v>福島県川内村</v>
      </c>
      <c r="E420" s="334">
        <v>544</v>
      </c>
      <c r="F420" s="203">
        <f t="shared" si="13"/>
        <v>1</v>
      </c>
    </row>
    <row r="421" spans="1:6">
      <c r="A421" s="334">
        <v>545</v>
      </c>
      <c r="B421" s="334" t="s">
        <v>991</v>
      </c>
      <c r="C421" s="334" t="s">
        <v>1038</v>
      </c>
      <c r="D421" s="203" t="str">
        <f t="shared" si="12"/>
        <v>福島県大熊町</v>
      </c>
      <c r="E421" s="334">
        <v>545</v>
      </c>
      <c r="F421" s="203">
        <f t="shared" si="13"/>
        <v>1</v>
      </c>
    </row>
    <row r="422" spans="1:6">
      <c r="A422" s="334">
        <v>546</v>
      </c>
      <c r="B422" s="334" t="s">
        <v>991</v>
      </c>
      <c r="C422" s="334" t="s">
        <v>1039</v>
      </c>
      <c r="D422" s="203" t="str">
        <f t="shared" si="12"/>
        <v>福島県双葉町</v>
      </c>
      <c r="E422" s="334">
        <v>546</v>
      </c>
      <c r="F422" s="203">
        <f t="shared" si="13"/>
        <v>1</v>
      </c>
    </row>
    <row r="423" spans="1:6">
      <c r="A423" s="334">
        <v>547</v>
      </c>
      <c r="B423" s="334" t="s">
        <v>991</v>
      </c>
      <c r="C423" s="334" t="s">
        <v>1041</v>
      </c>
      <c r="D423" s="203" t="str">
        <f t="shared" si="12"/>
        <v>福島県浪江町</v>
      </c>
      <c r="E423" s="334">
        <v>547</v>
      </c>
      <c r="F423" s="203">
        <f t="shared" si="13"/>
        <v>1</v>
      </c>
    </row>
    <row r="424" spans="1:6">
      <c r="A424" s="334">
        <v>548</v>
      </c>
      <c r="B424" s="334" t="s">
        <v>991</v>
      </c>
      <c r="C424" s="334" t="s">
        <v>1044</v>
      </c>
      <c r="D424" s="203" t="str">
        <f t="shared" si="12"/>
        <v>福島県葛尾村</v>
      </c>
      <c r="E424" s="334">
        <v>548</v>
      </c>
      <c r="F424" s="203">
        <f t="shared" si="13"/>
        <v>1</v>
      </c>
    </row>
    <row r="425" spans="1:6">
      <c r="A425" s="334">
        <v>561</v>
      </c>
      <c r="B425" s="334" t="s">
        <v>991</v>
      </c>
      <c r="C425" s="334" t="s">
        <v>1045</v>
      </c>
      <c r="D425" s="203" t="str">
        <f t="shared" si="12"/>
        <v>福島県新地町</v>
      </c>
      <c r="E425" s="334">
        <v>561</v>
      </c>
      <c r="F425" s="203">
        <f t="shared" si="13"/>
        <v>1</v>
      </c>
    </row>
    <row r="426" spans="1:6">
      <c r="A426" s="334">
        <v>564</v>
      </c>
      <c r="B426" s="334" t="s">
        <v>991</v>
      </c>
      <c r="C426" s="334" t="s">
        <v>893</v>
      </c>
      <c r="D426" s="203" t="str">
        <f t="shared" si="12"/>
        <v>福島県飯舘村</v>
      </c>
      <c r="E426" s="334">
        <v>564</v>
      </c>
      <c r="F426" s="203">
        <f t="shared" si="13"/>
        <v>1</v>
      </c>
    </row>
    <row r="427" spans="1:6">
      <c r="A427" s="334">
        <v>201</v>
      </c>
      <c r="B427" s="334" t="s">
        <v>260</v>
      </c>
      <c r="C427" s="334" t="s">
        <v>1048</v>
      </c>
      <c r="D427" s="203" t="str">
        <f t="shared" si="12"/>
        <v>茨城県水戸市</v>
      </c>
      <c r="E427" s="334">
        <v>201</v>
      </c>
      <c r="F427" s="203">
        <f t="shared" si="13"/>
        <v>1</v>
      </c>
    </row>
    <row r="428" spans="1:6">
      <c r="A428" s="334">
        <v>202</v>
      </c>
      <c r="B428" s="334" t="s">
        <v>260</v>
      </c>
      <c r="C428" s="334" t="s">
        <v>882</v>
      </c>
      <c r="D428" s="203" t="str">
        <f t="shared" si="12"/>
        <v>茨城県日立市</v>
      </c>
      <c r="E428" s="334">
        <v>202</v>
      </c>
      <c r="F428" s="203">
        <f t="shared" si="13"/>
        <v>1</v>
      </c>
    </row>
    <row r="429" spans="1:6">
      <c r="A429" s="334">
        <v>203</v>
      </c>
      <c r="B429" s="334" t="s">
        <v>260</v>
      </c>
      <c r="C429" s="334" t="s">
        <v>1052</v>
      </c>
      <c r="D429" s="203" t="str">
        <f t="shared" si="12"/>
        <v>茨城県土浦市</v>
      </c>
      <c r="E429" s="334">
        <v>203</v>
      </c>
      <c r="F429" s="203">
        <f t="shared" si="13"/>
        <v>1</v>
      </c>
    </row>
    <row r="430" spans="1:6">
      <c r="A430" s="334">
        <v>204</v>
      </c>
      <c r="B430" s="334" t="s">
        <v>260</v>
      </c>
      <c r="C430" s="334" t="s">
        <v>213</v>
      </c>
      <c r="D430" s="203" t="str">
        <f t="shared" si="12"/>
        <v>茨城県古河市</v>
      </c>
      <c r="E430" s="334">
        <v>204</v>
      </c>
      <c r="F430" s="203">
        <f t="shared" si="13"/>
        <v>1</v>
      </c>
    </row>
    <row r="431" spans="1:6">
      <c r="A431" s="334">
        <v>205</v>
      </c>
      <c r="B431" s="334" t="s">
        <v>260</v>
      </c>
      <c r="C431" s="334" t="s">
        <v>1053</v>
      </c>
      <c r="D431" s="203" t="str">
        <f t="shared" si="12"/>
        <v>茨城県石岡市</v>
      </c>
      <c r="E431" s="334">
        <v>205</v>
      </c>
      <c r="F431" s="203">
        <f t="shared" si="13"/>
        <v>1</v>
      </c>
    </row>
    <row r="432" spans="1:6">
      <c r="A432" s="334">
        <v>207</v>
      </c>
      <c r="B432" s="334" t="s">
        <v>260</v>
      </c>
      <c r="C432" s="334" t="s">
        <v>1054</v>
      </c>
      <c r="D432" s="203" t="str">
        <f t="shared" si="12"/>
        <v>茨城県結城市</v>
      </c>
      <c r="E432" s="334">
        <v>207</v>
      </c>
      <c r="F432" s="203">
        <f t="shared" si="13"/>
        <v>1</v>
      </c>
    </row>
    <row r="433" spans="1:6">
      <c r="A433" s="334">
        <v>208</v>
      </c>
      <c r="B433" s="334" t="s">
        <v>260</v>
      </c>
      <c r="C433" s="334" t="s">
        <v>1055</v>
      </c>
      <c r="D433" s="203" t="str">
        <f t="shared" si="12"/>
        <v>茨城県龍ケ崎市</v>
      </c>
      <c r="E433" s="334">
        <v>208</v>
      </c>
      <c r="F433" s="203">
        <f t="shared" si="13"/>
        <v>1</v>
      </c>
    </row>
    <row r="434" spans="1:6">
      <c r="A434" s="334">
        <v>210</v>
      </c>
      <c r="B434" s="334" t="s">
        <v>260</v>
      </c>
      <c r="C434" s="334" t="s">
        <v>1058</v>
      </c>
      <c r="D434" s="203" t="str">
        <f t="shared" si="12"/>
        <v>茨城県下妻市</v>
      </c>
      <c r="E434" s="334">
        <v>210</v>
      </c>
      <c r="F434" s="203">
        <f t="shared" si="13"/>
        <v>1</v>
      </c>
    </row>
    <row r="435" spans="1:6">
      <c r="A435" s="334">
        <v>211</v>
      </c>
      <c r="B435" s="334" t="s">
        <v>260</v>
      </c>
      <c r="C435" s="334" t="s">
        <v>1059</v>
      </c>
      <c r="D435" s="203" t="str">
        <f t="shared" si="12"/>
        <v>茨城県常総市</v>
      </c>
      <c r="E435" s="334">
        <v>211</v>
      </c>
      <c r="F435" s="203">
        <f t="shared" si="13"/>
        <v>1</v>
      </c>
    </row>
    <row r="436" spans="1:6">
      <c r="A436" s="334">
        <v>212</v>
      </c>
      <c r="B436" s="334" t="s">
        <v>260</v>
      </c>
      <c r="C436" s="334" t="s">
        <v>1061</v>
      </c>
      <c r="D436" s="203" t="str">
        <f t="shared" si="12"/>
        <v>茨城県常陸太田市</v>
      </c>
      <c r="E436" s="334">
        <v>212</v>
      </c>
      <c r="F436" s="203">
        <f t="shared" si="13"/>
        <v>1</v>
      </c>
    </row>
    <row r="437" spans="1:6">
      <c r="A437" s="334">
        <v>214</v>
      </c>
      <c r="B437" s="334" t="s">
        <v>260</v>
      </c>
      <c r="C437" s="334" t="s">
        <v>1062</v>
      </c>
      <c r="D437" s="203" t="str">
        <f t="shared" si="12"/>
        <v>茨城県高萩市</v>
      </c>
      <c r="E437" s="334">
        <v>214</v>
      </c>
      <c r="F437" s="203">
        <f t="shared" si="13"/>
        <v>1</v>
      </c>
    </row>
    <row r="438" spans="1:6">
      <c r="A438" s="334">
        <v>215</v>
      </c>
      <c r="B438" s="334" t="s">
        <v>260</v>
      </c>
      <c r="C438" s="334" t="s">
        <v>1066</v>
      </c>
      <c r="D438" s="203" t="str">
        <f t="shared" si="12"/>
        <v>茨城県北茨城市</v>
      </c>
      <c r="E438" s="334">
        <v>215</v>
      </c>
      <c r="F438" s="203">
        <f t="shared" si="13"/>
        <v>1</v>
      </c>
    </row>
    <row r="439" spans="1:6">
      <c r="A439" s="334">
        <v>216</v>
      </c>
      <c r="B439" s="334" t="s">
        <v>260</v>
      </c>
      <c r="C439" s="334" t="s">
        <v>1072</v>
      </c>
      <c r="D439" s="203" t="str">
        <f t="shared" si="12"/>
        <v>茨城県笠間市</v>
      </c>
      <c r="E439" s="334">
        <v>216</v>
      </c>
      <c r="F439" s="203">
        <f t="shared" si="13"/>
        <v>1</v>
      </c>
    </row>
    <row r="440" spans="1:6">
      <c r="A440" s="334">
        <v>217</v>
      </c>
      <c r="B440" s="334" t="s">
        <v>260</v>
      </c>
      <c r="C440" s="334" t="s">
        <v>1073</v>
      </c>
      <c r="D440" s="203" t="str">
        <f t="shared" si="12"/>
        <v>茨城県取手市</v>
      </c>
      <c r="E440" s="334">
        <v>217</v>
      </c>
      <c r="F440" s="203">
        <f t="shared" si="13"/>
        <v>1</v>
      </c>
    </row>
    <row r="441" spans="1:6">
      <c r="A441" s="334">
        <v>219</v>
      </c>
      <c r="B441" s="334" t="s">
        <v>260</v>
      </c>
      <c r="C441" s="334" t="s">
        <v>1075</v>
      </c>
      <c r="D441" s="203" t="str">
        <f t="shared" si="12"/>
        <v>茨城県牛久市</v>
      </c>
      <c r="E441" s="334">
        <v>219</v>
      </c>
      <c r="F441" s="203">
        <f t="shared" si="13"/>
        <v>1</v>
      </c>
    </row>
    <row r="442" spans="1:6">
      <c r="A442" s="334">
        <v>220</v>
      </c>
      <c r="B442" s="334" t="s">
        <v>260</v>
      </c>
      <c r="C442" s="334" t="s">
        <v>1077</v>
      </c>
      <c r="D442" s="203" t="str">
        <f t="shared" si="12"/>
        <v>茨城県つくば市</v>
      </c>
      <c r="E442" s="334">
        <v>220</v>
      </c>
      <c r="F442" s="203">
        <f t="shared" si="13"/>
        <v>1</v>
      </c>
    </row>
    <row r="443" spans="1:6">
      <c r="A443" s="334">
        <v>221</v>
      </c>
      <c r="B443" s="334" t="s">
        <v>260</v>
      </c>
      <c r="C443" s="334" t="s">
        <v>39</v>
      </c>
      <c r="D443" s="203" t="str">
        <f t="shared" si="12"/>
        <v>茨城県ひたちなか市</v>
      </c>
      <c r="E443" s="334">
        <v>221</v>
      </c>
      <c r="F443" s="203">
        <f t="shared" si="13"/>
        <v>1</v>
      </c>
    </row>
    <row r="444" spans="1:6">
      <c r="A444" s="334">
        <v>222</v>
      </c>
      <c r="B444" s="334" t="s">
        <v>260</v>
      </c>
      <c r="C444" s="334" t="s">
        <v>1080</v>
      </c>
      <c r="D444" s="203" t="str">
        <f t="shared" si="12"/>
        <v>茨城県鹿嶋市</v>
      </c>
      <c r="E444" s="334">
        <v>222</v>
      </c>
      <c r="F444" s="203">
        <f t="shared" si="13"/>
        <v>1</v>
      </c>
    </row>
    <row r="445" spans="1:6">
      <c r="A445" s="334">
        <v>223</v>
      </c>
      <c r="B445" s="334" t="s">
        <v>260</v>
      </c>
      <c r="C445" s="334" t="s">
        <v>1083</v>
      </c>
      <c r="D445" s="203" t="str">
        <f t="shared" si="12"/>
        <v>茨城県潮来市</v>
      </c>
      <c r="E445" s="334">
        <v>223</v>
      </c>
      <c r="F445" s="203">
        <f t="shared" si="13"/>
        <v>1</v>
      </c>
    </row>
    <row r="446" spans="1:6">
      <c r="A446" s="334">
        <v>224</v>
      </c>
      <c r="B446" s="334" t="s">
        <v>260</v>
      </c>
      <c r="C446" s="334" t="s">
        <v>1085</v>
      </c>
      <c r="D446" s="203" t="str">
        <f t="shared" si="12"/>
        <v>茨城県守谷市</v>
      </c>
      <c r="E446" s="334">
        <v>224</v>
      </c>
      <c r="F446" s="203">
        <f t="shared" si="13"/>
        <v>1</v>
      </c>
    </row>
    <row r="447" spans="1:6">
      <c r="A447" s="334">
        <v>225</v>
      </c>
      <c r="B447" s="334" t="s">
        <v>260</v>
      </c>
      <c r="C447" s="334" t="s">
        <v>273</v>
      </c>
      <c r="D447" s="203" t="str">
        <f t="shared" si="12"/>
        <v>茨城県常陸大宮市</v>
      </c>
      <c r="E447" s="334">
        <v>225</v>
      </c>
      <c r="F447" s="203">
        <f t="shared" si="13"/>
        <v>1</v>
      </c>
    </row>
    <row r="448" spans="1:6">
      <c r="A448" s="334">
        <v>226</v>
      </c>
      <c r="B448" s="334" t="s">
        <v>260</v>
      </c>
      <c r="C448" s="334" t="s">
        <v>1089</v>
      </c>
      <c r="D448" s="203" t="str">
        <f t="shared" si="12"/>
        <v>茨城県那珂市</v>
      </c>
      <c r="E448" s="334">
        <v>226</v>
      </c>
      <c r="F448" s="203">
        <f t="shared" si="13"/>
        <v>1</v>
      </c>
    </row>
    <row r="449" spans="1:6">
      <c r="A449" s="334">
        <v>227</v>
      </c>
      <c r="B449" s="334" t="s">
        <v>260</v>
      </c>
      <c r="C449" s="334" t="s">
        <v>1046</v>
      </c>
      <c r="D449" s="203" t="str">
        <f t="shared" si="12"/>
        <v>茨城県筑西市</v>
      </c>
      <c r="E449" s="334">
        <v>227</v>
      </c>
      <c r="F449" s="203">
        <f t="shared" si="13"/>
        <v>1</v>
      </c>
    </row>
    <row r="450" spans="1:6">
      <c r="A450" s="334">
        <v>228</v>
      </c>
      <c r="B450" s="334" t="s">
        <v>260</v>
      </c>
      <c r="C450" s="334" t="s">
        <v>1093</v>
      </c>
      <c r="D450" s="203" t="str">
        <f t="shared" ref="D450:D513" si="14">B450&amp;C450</f>
        <v>茨城県坂東市</v>
      </c>
      <c r="E450" s="334">
        <v>228</v>
      </c>
      <c r="F450" s="203">
        <f t="shared" ref="F450:F513" si="15">COUNTIF(D:D,D450)</f>
        <v>1</v>
      </c>
    </row>
    <row r="451" spans="1:6">
      <c r="A451" s="334">
        <v>229</v>
      </c>
      <c r="B451" s="334" t="s">
        <v>260</v>
      </c>
      <c r="C451" s="334" t="s">
        <v>288</v>
      </c>
      <c r="D451" s="203" t="str">
        <f t="shared" si="14"/>
        <v>茨城県稲敷市</v>
      </c>
      <c r="E451" s="334">
        <v>229</v>
      </c>
      <c r="F451" s="203">
        <f t="shared" si="15"/>
        <v>1</v>
      </c>
    </row>
    <row r="452" spans="1:6">
      <c r="A452" s="334">
        <v>230</v>
      </c>
      <c r="B452" s="334" t="s">
        <v>260</v>
      </c>
      <c r="C452" s="334" t="s">
        <v>638</v>
      </c>
      <c r="D452" s="203" t="str">
        <f t="shared" si="14"/>
        <v>茨城県かすみがうら市</v>
      </c>
      <c r="E452" s="334">
        <v>230</v>
      </c>
      <c r="F452" s="203">
        <f t="shared" si="15"/>
        <v>1</v>
      </c>
    </row>
    <row r="453" spans="1:6">
      <c r="A453" s="334">
        <v>231</v>
      </c>
      <c r="B453" s="334" t="s">
        <v>260</v>
      </c>
      <c r="C453" s="334" t="s">
        <v>1094</v>
      </c>
      <c r="D453" s="203" t="str">
        <f t="shared" si="14"/>
        <v>茨城県桜川市</v>
      </c>
      <c r="E453" s="334">
        <v>231</v>
      </c>
      <c r="F453" s="203">
        <f t="shared" si="15"/>
        <v>1</v>
      </c>
    </row>
    <row r="454" spans="1:6">
      <c r="A454" s="334">
        <v>232</v>
      </c>
      <c r="B454" s="334" t="s">
        <v>260</v>
      </c>
      <c r="C454" s="334" t="s">
        <v>1096</v>
      </c>
      <c r="D454" s="203" t="str">
        <f t="shared" si="14"/>
        <v>茨城県神栖市</v>
      </c>
      <c r="E454" s="334">
        <v>232</v>
      </c>
      <c r="F454" s="203">
        <f t="shared" si="15"/>
        <v>1</v>
      </c>
    </row>
    <row r="455" spans="1:6">
      <c r="A455" s="334">
        <v>233</v>
      </c>
      <c r="B455" s="334" t="s">
        <v>260</v>
      </c>
      <c r="C455" s="334" t="s">
        <v>1086</v>
      </c>
      <c r="D455" s="203" t="str">
        <f t="shared" si="14"/>
        <v>茨城県行方市</v>
      </c>
      <c r="E455" s="334">
        <v>233</v>
      </c>
      <c r="F455" s="203">
        <f t="shared" si="15"/>
        <v>1</v>
      </c>
    </row>
    <row r="456" spans="1:6">
      <c r="A456" s="334">
        <v>234</v>
      </c>
      <c r="B456" s="334" t="s">
        <v>260</v>
      </c>
      <c r="C456" s="334" t="s">
        <v>565</v>
      </c>
      <c r="D456" s="203" t="str">
        <f t="shared" si="14"/>
        <v>茨城県鉾田市</v>
      </c>
      <c r="E456" s="334">
        <v>234</v>
      </c>
      <c r="F456" s="203">
        <f t="shared" si="15"/>
        <v>1</v>
      </c>
    </row>
    <row r="457" spans="1:6">
      <c r="A457" s="334">
        <v>235</v>
      </c>
      <c r="B457" s="334" t="s">
        <v>260</v>
      </c>
      <c r="C457" s="334" t="s">
        <v>1097</v>
      </c>
      <c r="D457" s="203" t="str">
        <f t="shared" si="14"/>
        <v>茨城県つくばみらい市</v>
      </c>
      <c r="E457" s="334">
        <v>235</v>
      </c>
      <c r="F457" s="203">
        <f t="shared" si="15"/>
        <v>1</v>
      </c>
    </row>
    <row r="458" spans="1:6">
      <c r="A458" s="334">
        <v>236</v>
      </c>
      <c r="B458" s="334" t="s">
        <v>260</v>
      </c>
      <c r="C458" s="334" t="s">
        <v>483</v>
      </c>
      <c r="D458" s="203" t="str">
        <f t="shared" si="14"/>
        <v>茨城県小美玉市</v>
      </c>
      <c r="E458" s="334">
        <v>236</v>
      </c>
      <c r="F458" s="203">
        <f t="shared" si="15"/>
        <v>1</v>
      </c>
    </row>
    <row r="459" spans="1:6">
      <c r="A459" s="334">
        <v>302</v>
      </c>
      <c r="B459" s="334" t="s">
        <v>260</v>
      </c>
      <c r="C459" s="334" t="s">
        <v>718</v>
      </c>
      <c r="D459" s="203" t="str">
        <f t="shared" si="14"/>
        <v>茨城県茨城町</v>
      </c>
      <c r="E459" s="334">
        <v>302</v>
      </c>
      <c r="F459" s="203">
        <f t="shared" si="15"/>
        <v>1</v>
      </c>
    </row>
    <row r="460" spans="1:6">
      <c r="A460" s="334">
        <v>309</v>
      </c>
      <c r="B460" s="334" t="s">
        <v>260</v>
      </c>
      <c r="C460" s="334" t="s">
        <v>1099</v>
      </c>
      <c r="D460" s="203" t="str">
        <f t="shared" si="14"/>
        <v>茨城県大洗町</v>
      </c>
      <c r="E460" s="334">
        <v>309</v>
      </c>
      <c r="F460" s="203">
        <f t="shared" si="15"/>
        <v>1</v>
      </c>
    </row>
    <row r="461" spans="1:6">
      <c r="A461" s="334">
        <v>310</v>
      </c>
      <c r="B461" s="334" t="s">
        <v>260</v>
      </c>
      <c r="C461" s="334" t="s">
        <v>1105</v>
      </c>
      <c r="D461" s="203" t="str">
        <f t="shared" si="14"/>
        <v>茨城県城里町</v>
      </c>
      <c r="E461" s="334">
        <v>310</v>
      </c>
      <c r="F461" s="203">
        <f t="shared" si="15"/>
        <v>1</v>
      </c>
    </row>
    <row r="462" spans="1:6">
      <c r="A462" s="334">
        <v>341</v>
      </c>
      <c r="B462" s="334" t="s">
        <v>260</v>
      </c>
      <c r="C462" s="334" t="s">
        <v>458</v>
      </c>
      <c r="D462" s="203" t="str">
        <f t="shared" si="14"/>
        <v>茨城県東海村</v>
      </c>
      <c r="E462" s="334">
        <v>341</v>
      </c>
      <c r="F462" s="203">
        <f t="shared" si="15"/>
        <v>1</v>
      </c>
    </row>
    <row r="463" spans="1:6">
      <c r="A463" s="334">
        <v>364</v>
      </c>
      <c r="B463" s="334" t="s">
        <v>260</v>
      </c>
      <c r="C463" s="334" t="s">
        <v>1106</v>
      </c>
      <c r="D463" s="203" t="str">
        <f t="shared" si="14"/>
        <v>茨城県大子町</v>
      </c>
      <c r="E463" s="334">
        <v>364</v>
      </c>
      <c r="F463" s="203">
        <f t="shared" si="15"/>
        <v>1</v>
      </c>
    </row>
    <row r="464" spans="1:6">
      <c r="A464" s="334">
        <v>442</v>
      </c>
      <c r="B464" s="334" t="s">
        <v>260</v>
      </c>
      <c r="C464" s="334" t="s">
        <v>998</v>
      </c>
      <c r="D464" s="203" t="str">
        <f t="shared" si="14"/>
        <v>茨城県美浦村</v>
      </c>
      <c r="E464" s="334">
        <v>442</v>
      </c>
      <c r="F464" s="203">
        <f t="shared" si="15"/>
        <v>1</v>
      </c>
    </row>
    <row r="465" spans="1:6">
      <c r="A465" s="334">
        <v>443</v>
      </c>
      <c r="B465" s="334" t="s">
        <v>260</v>
      </c>
      <c r="C465" s="334" t="s">
        <v>1107</v>
      </c>
      <c r="D465" s="203" t="str">
        <f t="shared" si="14"/>
        <v>茨城県阿見町</v>
      </c>
      <c r="E465" s="334">
        <v>443</v>
      </c>
      <c r="F465" s="203">
        <f t="shared" si="15"/>
        <v>1</v>
      </c>
    </row>
    <row r="466" spans="1:6">
      <c r="A466" s="334">
        <v>447</v>
      </c>
      <c r="B466" s="334" t="s">
        <v>260</v>
      </c>
      <c r="C466" s="334" t="s">
        <v>476</v>
      </c>
      <c r="D466" s="203" t="str">
        <f t="shared" si="14"/>
        <v>茨城県河内町</v>
      </c>
      <c r="E466" s="334">
        <v>447</v>
      </c>
      <c r="F466" s="203">
        <f t="shared" si="15"/>
        <v>1</v>
      </c>
    </row>
    <row r="467" spans="1:6">
      <c r="A467" s="334">
        <v>521</v>
      </c>
      <c r="B467" s="334" t="s">
        <v>260</v>
      </c>
      <c r="C467" s="334" t="s">
        <v>1111</v>
      </c>
      <c r="D467" s="203" t="str">
        <f t="shared" si="14"/>
        <v>茨城県八千代町</v>
      </c>
      <c r="E467" s="334">
        <v>521</v>
      </c>
      <c r="F467" s="203">
        <f t="shared" si="15"/>
        <v>1</v>
      </c>
    </row>
    <row r="468" spans="1:6">
      <c r="A468" s="334">
        <v>542</v>
      </c>
      <c r="B468" s="334" t="s">
        <v>260</v>
      </c>
      <c r="C468" s="334" t="s">
        <v>1112</v>
      </c>
      <c r="D468" s="203" t="str">
        <f t="shared" si="14"/>
        <v>茨城県五霞町</v>
      </c>
      <c r="E468" s="334">
        <v>542</v>
      </c>
      <c r="F468" s="203">
        <f t="shared" si="15"/>
        <v>1</v>
      </c>
    </row>
    <row r="469" spans="1:6">
      <c r="A469" s="334">
        <v>546</v>
      </c>
      <c r="B469" s="334" t="s">
        <v>260</v>
      </c>
      <c r="C469" s="334" t="s">
        <v>1113</v>
      </c>
      <c r="D469" s="203" t="str">
        <f t="shared" si="14"/>
        <v>茨城県境町</v>
      </c>
      <c r="E469" s="334">
        <v>546</v>
      </c>
      <c r="F469" s="203">
        <f t="shared" si="15"/>
        <v>1</v>
      </c>
    </row>
    <row r="470" spans="1:6">
      <c r="A470" s="334">
        <v>564</v>
      </c>
      <c r="B470" s="334" t="s">
        <v>260</v>
      </c>
      <c r="C470" s="334" t="s">
        <v>1116</v>
      </c>
      <c r="D470" s="203" t="str">
        <f t="shared" si="14"/>
        <v>茨城県利根町</v>
      </c>
      <c r="E470" s="334">
        <v>564</v>
      </c>
      <c r="F470" s="203">
        <f t="shared" si="15"/>
        <v>1</v>
      </c>
    </row>
    <row r="471" spans="1:6">
      <c r="A471" s="334">
        <v>201</v>
      </c>
      <c r="B471" s="334" t="s">
        <v>102</v>
      </c>
      <c r="C471" s="334" t="s">
        <v>1117</v>
      </c>
      <c r="D471" s="203" t="str">
        <f t="shared" si="14"/>
        <v>栃木県宇都宮市</v>
      </c>
      <c r="E471" s="334">
        <v>201</v>
      </c>
      <c r="F471" s="203">
        <f t="shared" si="15"/>
        <v>1</v>
      </c>
    </row>
    <row r="472" spans="1:6">
      <c r="A472" s="334">
        <v>202</v>
      </c>
      <c r="B472" s="334" t="s">
        <v>102</v>
      </c>
      <c r="C472" s="334" t="s">
        <v>1121</v>
      </c>
      <c r="D472" s="203" t="str">
        <f t="shared" si="14"/>
        <v>栃木県足利市</v>
      </c>
      <c r="E472" s="334">
        <v>202</v>
      </c>
      <c r="F472" s="203">
        <f t="shared" si="15"/>
        <v>1</v>
      </c>
    </row>
    <row r="473" spans="1:6">
      <c r="A473" s="334">
        <v>203</v>
      </c>
      <c r="B473" s="334" t="s">
        <v>102</v>
      </c>
      <c r="C473" s="334" t="s">
        <v>538</v>
      </c>
      <c r="D473" s="203" t="str">
        <f t="shared" si="14"/>
        <v>栃木県栃木市</v>
      </c>
      <c r="E473" s="334">
        <v>203</v>
      </c>
      <c r="F473" s="203">
        <f t="shared" si="15"/>
        <v>1</v>
      </c>
    </row>
    <row r="474" spans="1:6">
      <c r="A474" s="334">
        <v>204</v>
      </c>
      <c r="B474" s="334" t="s">
        <v>102</v>
      </c>
      <c r="C474" s="334" t="s">
        <v>1124</v>
      </c>
      <c r="D474" s="203" t="str">
        <f t="shared" si="14"/>
        <v>栃木県佐野市</v>
      </c>
      <c r="E474" s="334">
        <v>204</v>
      </c>
      <c r="F474" s="203">
        <f t="shared" si="15"/>
        <v>1</v>
      </c>
    </row>
    <row r="475" spans="1:6">
      <c r="A475" s="334">
        <v>205</v>
      </c>
      <c r="B475" s="334" t="s">
        <v>102</v>
      </c>
      <c r="C475" s="334" t="s">
        <v>1126</v>
      </c>
      <c r="D475" s="203" t="str">
        <f t="shared" si="14"/>
        <v>栃木県鹿沼市</v>
      </c>
      <c r="E475" s="334">
        <v>205</v>
      </c>
      <c r="F475" s="203">
        <f t="shared" si="15"/>
        <v>1</v>
      </c>
    </row>
    <row r="476" spans="1:6">
      <c r="A476" s="334">
        <v>206</v>
      </c>
      <c r="B476" s="334" t="s">
        <v>102</v>
      </c>
      <c r="C476" s="334" t="s">
        <v>1128</v>
      </c>
      <c r="D476" s="203" t="str">
        <f t="shared" si="14"/>
        <v>栃木県日光市</v>
      </c>
      <c r="E476" s="334">
        <v>206</v>
      </c>
      <c r="F476" s="203">
        <f t="shared" si="15"/>
        <v>1</v>
      </c>
    </row>
    <row r="477" spans="1:6">
      <c r="A477" s="334">
        <v>208</v>
      </c>
      <c r="B477" s="334" t="s">
        <v>102</v>
      </c>
      <c r="C477" s="334" t="s">
        <v>1132</v>
      </c>
      <c r="D477" s="203" t="str">
        <f t="shared" si="14"/>
        <v>栃木県小山市</v>
      </c>
      <c r="E477" s="334">
        <v>208</v>
      </c>
      <c r="F477" s="203">
        <f t="shared" si="15"/>
        <v>1</v>
      </c>
    </row>
    <row r="478" spans="1:6">
      <c r="A478" s="334">
        <v>209</v>
      </c>
      <c r="B478" s="334" t="s">
        <v>102</v>
      </c>
      <c r="C478" s="334" t="s">
        <v>211</v>
      </c>
      <c r="D478" s="203" t="str">
        <f t="shared" si="14"/>
        <v>栃木県真岡市</v>
      </c>
      <c r="E478" s="334">
        <v>209</v>
      </c>
      <c r="F478" s="203">
        <f t="shared" si="15"/>
        <v>1</v>
      </c>
    </row>
    <row r="479" spans="1:6">
      <c r="A479" s="334">
        <v>210</v>
      </c>
      <c r="B479" s="334" t="s">
        <v>102</v>
      </c>
      <c r="C479" s="334" t="s">
        <v>1134</v>
      </c>
      <c r="D479" s="203" t="str">
        <f t="shared" si="14"/>
        <v>栃木県大田原市</v>
      </c>
      <c r="E479" s="334">
        <v>210</v>
      </c>
      <c r="F479" s="203">
        <f t="shared" si="15"/>
        <v>1</v>
      </c>
    </row>
    <row r="480" spans="1:6">
      <c r="A480" s="334">
        <v>211</v>
      </c>
      <c r="B480" s="334" t="s">
        <v>102</v>
      </c>
      <c r="C480" s="334" t="s">
        <v>1138</v>
      </c>
      <c r="D480" s="203" t="str">
        <f t="shared" si="14"/>
        <v>栃木県矢板市</v>
      </c>
      <c r="E480" s="334">
        <v>211</v>
      </c>
      <c r="F480" s="203">
        <f t="shared" si="15"/>
        <v>1</v>
      </c>
    </row>
    <row r="481" spans="1:6">
      <c r="A481" s="334">
        <v>213</v>
      </c>
      <c r="B481" s="334" t="s">
        <v>102</v>
      </c>
      <c r="C481" s="334" t="s">
        <v>1141</v>
      </c>
      <c r="D481" s="203" t="str">
        <f t="shared" si="14"/>
        <v>栃木県那須塩原市</v>
      </c>
      <c r="E481" s="334">
        <v>213</v>
      </c>
      <c r="F481" s="203">
        <f t="shared" si="15"/>
        <v>1</v>
      </c>
    </row>
    <row r="482" spans="1:6">
      <c r="A482" s="334">
        <v>214</v>
      </c>
      <c r="B482" s="334" t="s">
        <v>102</v>
      </c>
      <c r="C482" s="334" t="s">
        <v>862</v>
      </c>
      <c r="D482" s="203" t="str">
        <f t="shared" si="14"/>
        <v>栃木県さくら市</v>
      </c>
      <c r="E482" s="334">
        <v>214</v>
      </c>
      <c r="F482" s="203">
        <f t="shared" si="15"/>
        <v>1</v>
      </c>
    </row>
    <row r="483" spans="1:6">
      <c r="A483" s="334">
        <v>215</v>
      </c>
      <c r="B483" s="334" t="s">
        <v>102</v>
      </c>
      <c r="C483" s="334" t="s">
        <v>1143</v>
      </c>
      <c r="D483" s="203" t="str">
        <f t="shared" si="14"/>
        <v>栃木県那須烏山市</v>
      </c>
      <c r="E483" s="334">
        <v>215</v>
      </c>
      <c r="F483" s="203">
        <f t="shared" si="15"/>
        <v>1</v>
      </c>
    </row>
    <row r="484" spans="1:6">
      <c r="A484" s="334">
        <v>216</v>
      </c>
      <c r="B484" s="334" t="s">
        <v>102</v>
      </c>
      <c r="C484" s="334" t="s">
        <v>1095</v>
      </c>
      <c r="D484" s="203" t="str">
        <f t="shared" si="14"/>
        <v>栃木県下野市</v>
      </c>
      <c r="E484" s="334">
        <v>216</v>
      </c>
      <c r="F484" s="203">
        <f t="shared" si="15"/>
        <v>1</v>
      </c>
    </row>
    <row r="485" spans="1:6">
      <c r="A485" s="334">
        <v>301</v>
      </c>
      <c r="B485" s="334" t="s">
        <v>102</v>
      </c>
      <c r="C485" s="334" t="s">
        <v>806</v>
      </c>
      <c r="D485" s="203" t="str">
        <f t="shared" si="14"/>
        <v>栃木県上三川町</v>
      </c>
      <c r="E485" s="334">
        <v>301</v>
      </c>
      <c r="F485" s="203">
        <f t="shared" si="15"/>
        <v>1</v>
      </c>
    </row>
    <row r="486" spans="1:6">
      <c r="A486" s="334">
        <v>342</v>
      </c>
      <c r="B486" s="334" t="s">
        <v>102</v>
      </c>
      <c r="C486" s="334" t="s">
        <v>72</v>
      </c>
      <c r="D486" s="203" t="str">
        <f t="shared" si="14"/>
        <v>栃木県益子町</v>
      </c>
      <c r="E486" s="334">
        <v>342</v>
      </c>
      <c r="F486" s="203">
        <f t="shared" si="15"/>
        <v>1</v>
      </c>
    </row>
    <row r="487" spans="1:6">
      <c r="A487" s="334">
        <v>343</v>
      </c>
      <c r="B487" s="334" t="s">
        <v>102</v>
      </c>
      <c r="C487" s="334" t="s">
        <v>234</v>
      </c>
      <c r="D487" s="203" t="str">
        <f t="shared" si="14"/>
        <v>栃木県茂木町</v>
      </c>
      <c r="E487" s="334">
        <v>343</v>
      </c>
      <c r="F487" s="203">
        <f t="shared" si="15"/>
        <v>1</v>
      </c>
    </row>
    <row r="488" spans="1:6">
      <c r="A488" s="334">
        <v>344</v>
      </c>
      <c r="B488" s="334" t="s">
        <v>102</v>
      </c>
      <c r="C488" s="334" t="s">
        <v>1144</v>
      </c>
      <c r="D488" s="203" t="str">
        <f t="shared" si="14"/>
        <v>栃木県市貝町</v>
      </c>
      <c r="E488" s="334">
        <v>344</v>
      </c>
      <c r="F488" s="203">
        <f t="shared" si="15"/>
        <v>1</v>
      </c>
    </row>
    <row r="489" spans="1:6">
      <c r="A489" s="334">
        <v>345</v>
      </c>
      <c r="B489" s="334" t="s">
        <v>102</v>
      </c>
      <c r="C489" s="334" t="s">
        <v>358</v>
      </c>
      <c r="D489" s="203" t="str">
        <f t="shared" si="14"/>
        <v>栃木県芳賀町</v>
      </c>
      <c r="E489" s="334">
        <v>345</v>
      </c>
      <c r="F489" s="203">
        <f t="shared" si="15"/>
        <v>1</v>
      </c>
    </row>
    <row r="490" spans="1:6">
      <c r="A490" s="334">
        <v>361</v>
      </c>
      <c r="B490" s="334" t="s">
        <v>102</v>
      </c>
      <c r="C490" s="334" t="s">
        <v>1125</v>
      </c>
      <c r="D490" s="203" t="str">
        <f t="shared" si="14"/>
        <v>栃木県壬生町</v>
      </c>
      <c r="E490" s="334">
        <v>361</v>
      </c>
      <c r="F490" s="203">
        <f t="shared" si="15"/>
        <v>1</v>
      </c>
    </row>
    <row r="491" spans="1:6">
      <c r="A491" s="334">
        <v>364</v>
      </c>
      <c r="B491" s="334" t="s">
        <v>102</v>
      </c>
      <c r="C491" s="334" t="s">
        <v>1146</v>
      </c>
      <c r="D491" s="203" t="str">
        <f t="shared" si="14"/>
        <v>栃木県野木町</v>
      </c>
      <c r="E491" s="334">
        <v>364</v>
      </c>
      <c r="F491" s="203">
        <f t="shared" si="15"/>
        <v>1</v>
      </c>
    </row>
    <row r="492" spans="1:6">
      <c r="A492" s="334">
        <v>384</v>
      </c>
      <c r="B492" s="334" t="s">
        <v>102</v>
      </c>
      <c r="C492" s="334" t="s">
        <v>1147</v>
      </c>
      <c r="D492" s="203" t="str">
        <f t="shared" si="14"/>
        <v>栃木県塩谷町</v>
      </c>
      <c r="E492" s="334">
        <v>384</v>
      </c>
      <c r="F492" s="203">
        <f t="shared" si="15"/>
        <v>1</v>
      </c>
    </row>
    <row r="493" spans="1:6">
      <c r="A493" s="334">
        <v>386</v>
      </c>
      <c r="B493" s="334" t="s">
        <v>102</v>
      </c>
      <c r="C493" s="334" t="s">
        <v>1149</v>
      </c>
      <c r="D493" s="203" t="str">
        <f t="shared" si="14"/>
        <v>栃木県高根沢町</v>
      </c>
      <c r="E493" s="334">
        <v>386</v>
      </c>
      <c r="F493" s="203">
        <f t="shared" si="15"/>
        <v>1</v>
      </c>
    </row>
    <row r="494" spans="1:6">
      <c r="A494" s="334">
        <v>407</v>
      </c>
      <c r="B494" s="334" t="s">
        <v>102</v>
      </c>
      <c r="C494" s="334" t="s">
        <v>1154</v>
      </c>
      <c r="D494" s="203" t="str">
        <f t="shared" si="14"/>
        <v>栃木県那須町</v>
      </c>
      <c r="E494" s="334">
        <v>407</v>
      </c>
      <c r="F494" s="203">
        <f t="shared" si="15"/>
        <v>1</v>
      </c>
    </row>
    <row r="495" spans="1:6">
      <c r="A495" s="334">
        <v>411</v>
      </c>
      <c r="B495" s="334" t="s">
        <v>102</v>
      </c>
      <c r="C495" s="334" t="s">
        <v>1160</v>
      </c>
      <c r="D495" s="203" t="str">
        <f t="shared" si="14"/>
        <v>栃木県那珂川町</v>
      </c>
      <c r="E495" s="334">
        <v>411</v>
      </c>
      <c r="F495" s="203">
        <f t="shared" si="15"/>
        <v>1</v>
      </c>
    </row>
    <row r="496" spans="1:6">
      <c r="A496" s="334">
        <v>201</v>
      </c>
      <c r="B496" s="334" t="s">
        <v>1161</v>
      </c>
      <c r="C496" s="334" t="s">
        <v>101</v>
      </c>
      <c r="D496" s="203" t="str">
        <f t="shared" si="14"/>
        <v>群馬県前橋市</v>
      </c>
      <c r="E496" s="334">
        <v>201</v>
      </c>
      <c r="F496" s="203">
        <f t="shared" si="15"/>
        <v>1</v>
      </c>
    </row>
    <row r="497" spans="1:6">
      <c r="A497" s="334">
        <v>202</v>
      </c>
      <c r="B497" s="334" t="s">
        <v>1161</v>
      </c>
      <c r="C497" s="334" t="s">
        <v>1024</v>
      </c>
      <c r="D497" s="203" t="str">
        <f t="shared" si="14"/>
        <v>群馬県高崎市</v>
      </c>
      <c r="E497" s="334">
        <v>202</v>
      </c>
      <c r="F497" s="203">
        <f t="shared" si="15"/>
        <v>1</v>
      </c>
    </row>
    <row r="498" spans="1:6">
      <c r="A498" s="334">
        <v>203</v>
      </c>
      <c r="B498" s="334" t="s">
        <v>1161</v>
      </c>
      <c r="C498" s="334" t="s">
        <v>892</v>
      </c>
      <c r="D498" s="203" t="str">
        <f t="shared" si="14"/>
        <v>群馬県桐生市</v>
      </c>
      <c r="E498" s="334">
        <v>203</v>
      </c>
      <c r="F498" s="203">
        <f t="shared" si="15"/>
        <v>1</v>
      </c>
    </row>
    <row r="499" spans="1:6">
      <c r="A499" s="334">
        <v>204</v>
      </c>
      <c r="B499" s="334" t="s">
        <v>1161</v>
      </c>
      <c r="C499" s="334" t="s">
        <v>734</v>
      </c>
      <c r="D499" s="203" t="str">
        <f t="shared" si="14"/>
        <v>群馬県伊勢崎市</v>
      </c>
      <c r="E499" s="334">
        <v>204</v>
      </c>
      <c r="F499" s="203">
        <f t="shared" si="15"/>
        <v>1</v>
      </c>
    </row>
    <row r="500" spans="1:6">
      <c r="A500" s="334">
        <v>205</v>
      </c>
      <c r="B500" s="334" t="s">
        <v>1161</v>
      </c>
      <c r="C500" s="334" t="s">
        <v>1163</v>
      </c>
      <c r="D500" s="203" t="str">
        <f t="shared" si="14"/>
        <v>群馬県太田市</v>
      </c>
      <c r="E500" s="334">
        <v>205</v>
      </c>
      <c r="F500" s="203">
        <f t="shared" si="15"/>
        <v>1</v>
      </c>
    </row>
    <row r="501" spans="1:6">
      <c r="A501" s="334">
        <v>206</v>
      </c>
      <c r="B501" s="334" t="s">
        <v>1161</v>
      </c>
      <c r="C501" s="334" t="s">
        <v>180</v>
      </c>
      <c r="D501" s="203" t="str">
        <f t="shared" si="14"/>
        <v>群馬県沼田市</v>
      </c>
      <c r="E501" s="334">
        <v>206</v>
      </c>
      <c r="F501" s="203">
        <f t="shared" si="15"/>
        <v>1</v>
      </c>
    </row>
    <row r="502" spans="1:6">
      <c r="A502" s="334">
        <v>207</v>
      </c>
      <c r="B502" s="334" t="s">
        <v>1161</v>
      </c>
      <c r="C502" s="334" t="s">
        <v>984</v>
      </c>
      <c r="D502" s="203" t="str">
        <f t="shared" si="14"/>
        <v>群馬県館林市</v>
      </c>
      <c r="E502" s="334">
        <v>207</v>
      </c>
      <c r="F502" s="203">
        <f t="shared" si="15"/>
        <v>1</v>
      </c>
    </row>
    <row r="503" spans="1:6">
      <c r="A503" s="334">
        <v>208</v>
      </c>
      <c r="B503" s="334" t="s">
        <v>1161</v>
      </c>
      <c r="C503" s="334" t="s">
        <v>1166</v>
      </c>
      <c r="D503" s="203" t="str">
        <f t="shared" si="14"/>
        <v>群馬県渋川市</v>
      </c>
      <c r="E503" s="334">
        <v>208</v>
      </c>
      <c r="F503" s="203">
        <f t="shared" si="15"/>
        <v>1</v>
      </c>
    </row>
    <row r="504" spans="1:6">
      <c r="A504" s="334">
        <v>209</v>
      </c>
      <c r="B504" s="334" t="s">
        <v>1161</v>
      </c>
      <c r="C504" s="334" t="s">
        <v>1167</v>
      </c>
      <c r="D504" s="203" t="str">
        <f t="shared" si="14"/>
        <v>群馬県藤岡市</v>
      </c>
      <c r="E504" s="334">
        <v>209</v>
      </c>
      <c r="F504" s="203">
        <f t="shared" si="15"/>
        <v>1</v>
      </c>
    </row>
    <row r="505" spans="1:6">
      <c r="A505" s="334">
        <v>210</v>
      </c>
      <c r="B505" s="334" t="s">
        <v>1161</v>
      </c>
      <c r="C505" s="334" t="s">
        <v>1168</v>
      </c>
      <c r="D505" s="203" t="str">
        <f t="shared" si="14"/>
        <v>群馬県富岡市</v>
      </c>
      <c r="E505" s="334">
        <v>210</v>
      </c>
      <c r="F505" s="203">
        <f t="shared" si="15"/>
        <v>1</v>
      </c>
    </row>
    <row r="506" spans="1:6">
      <c r="A506" s="334">
        <v>211</v>
      </c>
      <c r="B506" s="334" t="s">
        <v>1161</v>
      </c>
      <c r="C506" s="334" t="s">
        <v>1064</v>
      </c>
      <c r="D506" s="203" t="str">
        <f t="shared" si="14"/>
        <v>群馬県安中市</v>
      </c>
      <c r="E506" s="334">
        <v>211</v>
      </c>
      <c r="F506" s="203">
        <f t="shared" si="15"/>
        <v>1</v>
      </c>
    </row>
    <row r="507" spans="1:6">
      <c r="A507" s="334">
        <v>212</v>
      </c>
      <c r="B507" s="334" t="s">
        <v>1161</v>
      </c>
      <c r="C507" s="334" t="s">
        <v>1172</v>
      </c>
      <c r="D507" s="203" t="str">
        <f t="shared" si="14"/>
        <v>群馬県みどり市</v>
      </c>
      <c r="E507" s="334">
        <v>212</v>
      </c>
      <c r="F507" s="203">
        <f t="shared" si="15"/>
        <v>1</v>
      </c>
    </row>
    <row r="508" spans="1:6">
      <c r="A508" s="334">
        <v>344</v>
      </c>
      <c r="B508" s="334" t="s">
        <v>1161</v>
      </c>
      <c r="C508" s="334" t="s">
        <v>1103</v>
      </c>
      <c r="D508" s="203" t="str">
        <f t="shared" si="14"/>
        <v>群馬県榛東村</v>
      </c>
      <c r="E508" s="334">
        <v>344</v>
      </c>
      <c r="F508" s="203">
        <f t="shared" si="15"/>
        <v>1</v>
      </c>
    </row>
    <row r="509" spans="1:6">
      <c r="A509" s="334">
        <v>345</v>
      </c>
      <c r="B509" s="334" t="s">
        <v>1161</v>
      </c>
      <c r="C509" s="334" t="s">
        <v>704</v>
      </c>
      <c r="D509" s="203" t="str">
        <f t="shared" si="14"/>
        <v>群馬県吉岡町</v>
      </c>
      <c r="E509" s="334">
        <v>345</v>
      </c>
      <c r="F509" s="203">
        <f t="shared" si="15"/>
        <v>1</v>
      </c>
    </row>
    <row r="510" spans="1:6">
      <c r="A510" s="334">
        <v>366</v>
      </c>
      <c r="B510" s="334" t="s">
        <v>1161</v>
      </c>
      <c r="C510" s="334" t="s">
        <v>281</v>
      </c>
      <c r="D510" s="203" t="str">
        <f t="shared" si="14"/>
        <v>群馬県上野村</v>
      </c>
      <c r="E510" s="334">
        <v>366</v>
      </c>
      <c r="F510" s="203">
        <f t="shared" si="15"/>
        <v>1</v>
      </c>
    </row>
    <row r="511" spans="1:6">
      <c r="A511" s="334">
        <v>367</v>
      </c>
      <c r="B511" s="334" t="s">
        <v>1161</v>
      </c>
      <c r="C511" s="334" t="s">
        <v>1074</v>
      </c>
      <c r="D511" s="203" t="str">
        <f t="shared" si="14"/>
        <v>群馬県神流町</v>
      </c>
      <c r="E511" s="334">
        <v>367</v>
      </c>
      <c r="F511" s="203">
        <f t="shared" si="15"/>
        <v>1</v>
      </c>
    </row>
    <row r="512" spans="1:6">
      <c r="A512" s="334">
        <v>382</v>
      </c>
      <c r="B512" s="334" t="s">
        <v>1161</v>
      </c>
      <c r="C512" s="334" t="s">
        <v>11</v>
      </c>
      <c r="D512" s="203" t="str">
        <f t="shared" si="14"/>
        <v>群馬県下仁田町</v>
      </c>
      <c r="E512" s="334">
        <v>382</v>
      </c>
      <c r="F512" s="203">
        <f t="shared" si="15"/>
        <v>1</v>
      </c>
    </row>
    <row r="513" spans="1:6">
      <c r="A513" s="334">
        <v>383</v>
      </c>
      <c r="B513" s="334" t="s">
        <v>1161</v>
      </c>
      <c r="C513" s="334" t="s">
        <v>900</v>
      </c>
      <c r="D513" s="203" t="str">
        <f t="shared" si="14"/>
        <v>群馬県南牧村</v>
      </c>
      <c r="E513" s="334">
        <v>383</v>
      </c>
      <c r="F513" s="203">
        <f t="shared" si="15"/>
        <v>1</v>
      </c>
    </row>
    <row r="514" spans="1:6">
      <c r="A514" s="334">
        <v>384</v>
      </c>
      <c r="B514" s="334" t="s">
        <v>1161</v>
      </c>
      <c r="C514" s="334" t="s">
        <v>593</v>
      </c>
      <c r="D514" s="203" t="str">
        <f t="shared" ref="D514:D577" si="16">B514&amp;C514</f>
        <v>群馬県甘楽町</v>
      </c>
      <c r="E514" s="334">
        <v>384</v>
      </c>
      <c r="F514" s="203">
        <f t="shared" ref="F514:F577" si="17">COUNTIF(D:D,D514)</f>
        <v>1</v>
      </c>
    </row>
    <row r="515" spans="1:6">
      <c r="A515" s="334">
        <v>421</v>
      </c>
      <c r="B515" s="334" t="s">
        <v>1161</v>
      </c>
      <c r="C515" s="334" t="s">
        <v>1173</v>
      </c>
      <c r="D515" s="203" t="str">
        <f t="shared" si="16"/>
        <v>群馬県中之条町</v>
      </c>
      <c r="E515" s="334">
        <v>421</v>
      </c>
      <c r="F515" s="203">
        <f t="shared" si="17"/>
        <v>1</v>
      </c>
    </row>
    <row r="516" spans="1:6">
      <c r="A516" s="334">
        <v>424</v>
      </c>
      <c r="B516" s="334" t="s">
        <v>1161</v>
      </c>
      <c r="C516" s="334" t="s">
        <v>1175</v>
      </c>
      <c r="D516" s="203" t="str">
        <f t="shared" si="16"/>
        <v>群馬県長野原町</v>
      </c>
      <c r="E516" s="334">
        <v>424</v>
      </c>
      <c r="F516" s="203">
        <f t="shared" si="17"/>
        <v>1</v>
      </c>
    </row>
    <row r="517" spans="1:6">
      <c r="A517" s="334">
        <v>425</v>
      </c>
      <c r="B517" s="334" t="s">
        <v>1161</v>
      </c>
      <c r="C517" s="334" t="s">
        <v>850</v>
      </c>
      <c r="D517" s="203" t="str">
        <f t="shared" si="16"/>
        <v>群馬県嬬恋村</v>
      </c>
      <c r="E517" s="334">
        <v>425</v>
      </c>
      <c r="F517" s="203">
        <f t="shared" si="17"/>
        <v>1</v>
      </c>
    </row>
    <row r="518" spans="1:6">
      <c r="A518" s="334">
        <v>426</v>
      </c>
      <c r="B518" s="334" t="s">
        <v>1161</v>
      </c>
      <c r="C518" s="334" t="s">
        <v>1179</v>
      </c>
      <c r="D518" s="203" t="str">
        <f t="shared" si="16"/>
        <v>群馬県草津町</v>
      </c>
      <c r="E518" s="334">
        <v>426</v>
      </c>
      <c r="F518" s="203">
        <f t="shared" si="17"/>
        <v>1</v>
      </c>
    </row>
    <row r="519" spans="1:6">
      <c r="A519" s="334">
        <v>428</v>
      </c>
      <c r="B519" s="334" t="s">
        <v>1161</v>
      </c>
      <c r="C519" s="334" t="s">
        <v>1182</v>
      </c>
      <c r="D519" s="203" t="str">
        <f t="shared" si="16"/>
        <v>群馬県高山村</v>
      </c>
      <c r="E519" s="334">
        <v>428</v>
      </c>
      <c r="F519" s="203">
        <f t="shared" si="17"/>
        <v>1</v>
      </c>
    </row>
    <row r="520" spans="1:6">
      <c r="A520" s="334">
        <v>429</v>
      </c>
      <c r="B520" s="334" t="s">
        <v>1161</v>
      </c>
      <c r="C520" s="334" t="s">
        <v>1183</v>
      </c>
      <c r="D520" s="203" t="str">
        <f t="shared" si="16"/>
        <v>群馬県東吾妻町</v>
      </c>
      <c r="E520" s="334">
        <v>429</v>
      </c>
      <c r="F520" s="203">
        <f t="shared" si="17"/>
        <v>1</v>
      </c>
    </row>
    <row r="521" spans="1:6">
      <c r="A521" s="334">
        <v>443</v>
      </c>
      <c r="B521" s="334" t="s">
        <v>1161</v>
      </c>
      <c r="C521" s="334" t="s">
        <v>1189</v>
      </c>
      <c r="D521" s="203" t="str">
        <f t="shared" si="16"/>
        <v>群馬県片品村</v>
      </c>
      <c r="E521" s="334">
        <v>443</v>
      </c>
      <c r="F521" s="203">
        <f t="shared" si="17"/>
        <v>1</v>
      </c>
    </row>
    <row r="522" spans="1:6">
      <c r="A522" s="334">
        <v>444</v>
      </c>
      <c r="B522" s="334" t="s">
        <v>1161</v>
      </c>
      <c r="C522" s="334" t="s">
        <v>1192</v>
      </c>
      <c r="D522" s="203" t="str">
        <f t="shared" si="16"/>
        <v>群馬県川場村</v>
      </c>
      <c r="E522" s="334">
        <v>444</v>
      </c>
      <c r="F522" s="203">
        <f t="shared" si="17"/>
        <v>1</v>
      </c>
    </row>
    <row r="523" spans="1:6">
      <c r="A523" s="334">
        <v>448</v>
      </c>
      <c r="B523" s="334" t="s">
        <v>1161</v>
      </c>
      <c r="C523" s="334" t="s">
        <v>731</v>
      </c>
      <c r="D523" s="203" t="str">
        <f t="shared" si="16"/>
        <v>群馬県昭和村</v>
      </c>
      <c r="E523" s="334">
        <v>448</v>
      </c>
      <c r="F523" s="203">
        <f t="shared" si="17"/>
        <v>1</v>
      </c>
    </row>
    <row r="524" spans="1:6">
      <c r="A524" s="334">
        <v>449</v>
      </c>
      <c r="B524" s="334" t="s">
        <v>1161</v>
      </c>
      <c r="C524" s="334" t="s">
        <v>1130</v>
      </c>
      <c r="D524" s="203" t="str">
        <f t="shared" si="16"/>
        <v>群馬県みなかみ町</v>
      </c>
      <c r="E524" s="334">
        <v>449</v>
      </c>
      <c r="F524" s="203">
        <f t="shared" si="17"/>
        <v>1</v>
      </c>
    </row>
    <row r="525" spans="1:6">
      <c r="A525" s="334">
        <v>464</v>
      </c>
      <c r="B525" s="334" t="s">
        <v>1161</v>
      </c>
      <c r="C525" s="334" t="s">
        <v>828</v>
      </c>
      <c r="D525" s="203" t="str">
        <f t="shared" si="16"/>
        <v>群馬県玉村町</v>
      </c>
      <c r="E525" s="334">
        <v>464</v>
      </c>
      <c r="F525" s="203">
        <f t="shared" si="17"/>
        <v>1</v>
      </c>
    </row>
    <row r="526" spans="1:6">
      <c r="A526" s="334">
        <v>521</v>
      </c>
      <c r="B526" s="334" t="s">
        <v>1161</v>
      </c>
      <c r="C526" s="334" t="s">
        <v>494</v>
      </c>
      <c r="D526" s="203" t="str">
        <f t="shared" si="16"/>
        <v>群馬県板倉町</v>
      </c>
      <c r="E526" s="334">
        <v>521</v>
      </c>
      <c r="F526" s="203">
        <f t="shared" si="17"/>
        <v>1</v>
      </c>
    </row>
    <row r="527" spans="1:6">
      <c r="A527" s="334">
        <v>522</v>
      </c>
      <c r="B527" s="334" t="s">
        <v>1161</v>
      </c>
      <c r="C527" s="334" t="s">
        <v>880</v>
      </c>
      <c r="D527" s="203" t="str">
        <f t="shared" si="16"/>
        <v>群馬県明和町</v>
      </c>
      <c r="E527" s="334">
        <v>522</v>
      </c>
      <c r="F527" s="203">
        <f t="shared" si="17"/>
        <v>1</v>
      </c>
    </row>
    <row r="528" spans="1:6">
      <c r="A528" s="334">
        <v>523</v>
      </c>
      <c r="B528" s="334" t="s">
        <v>1161</v>
      </c>
      <c r="C528" s="334" t="s">
        <v>761</v>
      </c>
      <c r="D528" s="203" t="str">
        <f t="shared" si="16"/>
        <v>群馬県千代田町</v>
      </c>
      <c r="E528" s="334">
        <v>523</v>
      </c>
      <c r="F528" s="203">
        <f t="shared" si="17"/>
        <v>1</v>
      </c>
    </row>
    <row r="529" spans="1:6">
      <c r="A529" s="334">
        <v>524</v>
      </c>
      <c r="B529" s="334" t="s">
        <v>1161</v>
      </c>
      <c r="C529" s="334" t="s">
        <v>1194</v>
      </c>
      <c r="D529" s="203" t="str">
        <f t="shared" si="16"/>
        <v>群馬県大泉町</v>
      </c>
      <c r="E529" s="334">
        <v>524</v>
      </c>
      <c r="F529" s="203">
        <f t="shared" si="17"/>
        <v>1</v>
      </c>
    </row>
    <row r="530" spans="1:6">
      <c r="A530" s="334">
        <v>525</v>
      </c>
      <c r="B530" s="334" t="s">
        <v>1161</v>
      </c>
      <c r="C530" s="334" t="s">
        <v>1198</v>
      </c>
      <c r="D530" s="203" t="str">
        <f t="shared" si="16"/>
        <v>群馬県邑楽町</v>
      </c>
      <c r="E530" s="334">
        <v>525</v>
      </c>
      <c r="F530" s="203">
        <f t="shared" si="17"/>
        <v>1</v>
      </c>
    </row>
    <row r="531" spans="1:6">
      <c r="A531" s="334">
        <v>101</v>
      </c>
      <c r="B531" s="334" t="s">
        <v>1200</v>
      </c>
      <c r="C531" s="334" t="s">
        <v>516</v>
      </c>
      <c r="D531" s="203" t="str">
        <f t="shared" si="16"/>
        <v>埼玉県さいたま市西区</v>
      </c>
      <c r="E531" s="334">
        <v>101</v>
      </c>
      <c r="F531" s="203">
        <f t="shared" si="17"/>
        <v>1</v>
      </c>
    </row>
    <row r="532" spans="1:6">
      <c r="A532" s="334">
        <v>102</v>
      </c>
      <c r="B532" s="334" t="s">
        <v>1200</v>
      </c>
      <c r="C532" s="334" t="s">
        <v>376</v>
      </c>
      <c r="D532" s="203" t="str">
        <f t="shared" si="16"/>
        <v>埼玉県さいたま市北区</v>
      </c>
      <c r="E532" s="334">
        <v>102</v>
      </c>
      <c r="F532" s="203">
        <f t="shared" si="17"/>
        <v>1</v>
      </c>
    </row>
    <row r="533" spans="1:6">
      <c r="A533" s="334">
        <v>103</v>
      </c>
      <c r="B533" s="334" t="s">
        <v>1200</v>
      </c>
      <c r="C533" s="334" t="s">
        <v>1201</v>
      </c>
      <c r="D533" s="203" t="str">
        <f t="shared" si="16"/>
        <v>埼玉県さいたま市大宮区</v>
      </c>
      <c r="E533" s="334">
        <v>103</v>
      </c>
      <c r="F533" s="203">
        <f t="shared" si="17"/>
        <v>1</v>
      </c>
    </row>
    <row r="534" spans="1:6">
      <c r="A534" s="334">
        <v>104</v>
      </c>
      <c r="B534" s="334" t="s">
        <v>1200</v>
      </c>
      <c r="C534" s="334" t="s">
        <v>1204</v>
      </c>
      <c r="D534" s="203" t="str">
        <f t="shared" si="16"/>
        <v>埼玉県さいたま市見沼区</v>
      </c>
      <c r="E534" s="334">
        <v>104</v>
      </c>
      <c r="F534" s="203">
        <f t="shared" si="17"/>
        <v>1</v>
      </c>
    </row>
    <row r="535" spans="1:6">
      <c r="A535" s="334">
        <v>105</v>
      </c>
      <c r="B535" s="334" t="s">
        <v>1200</v>
      </c>
      <c r="C535" s="334" t="s">
        <v>1140</v>
      </c>
      <c r="D535" s="203" t="str">
        <f t="shared" si="16"/>
        <v>埼玉県さいたま市中央区</v>
      </c>
      <c r="E535" s="334">
        <v>105</v>
      </c>
      <c r="F535" s="203">
        <f t="shared" si="17"/>
        <v>1</v>
      </c>
    </row>
    <row r="536" spans="1:6">
      <c r="A536" s="334">
        <v>106</v>
      </c>
      <c r="B536" s="334" t="s">
        <v>1200</v>
      </c>
      <c r="C536" s="334" t="s">
        <v>1206</v>
      </c>
      <c r="D536" s="203" t="str">
        <f t="shared" si="16"/>
        <v>埼玉県さいたま市桜区</v>
      </c>
      <c r="E536" s="334">
        <v>106</v>
      </c>
      <c r="F536" s="203">
        <f t="shared" si="17"/>
        <v>1</v>
      </c>
    </row>
    <row r="537" spans="1:6">
      <c r="A537" s="334">
        <v>107</v>
      </c>
      <c r="B537" s="334" t="s">
        <v>1200</v>
      </c>
      <c r="C537" s="334" t="s">
        <v>1207</v>
      </c>
      <c r="D537" s="203" t="str">
        <f t="shared" si="16"/>
        <v>埼玉県さいたま市浦和区</v>
      </c>
      <c r="E537" s="334">
        <v>107</v>
      </c>
      <c r="F537" s="203">
        <f t="shared" si="17"/>
        <v>1</v>
      </c>
    </row>
    <row r="538" spans="1:6">
      <c r="A538" s="334">
        <v>108</v>
      </c>
      <c r="B538" s="334" t="s">
        <v>1200</v>
      </c>
      <c r="C538" s="334" t="s">
        <v>914</v>
      </c>
      <c r="D538" s="203" t="str">
        <f t="shared" si="16"/>
        <v>埼玉県さいたま市南区</v>
      </c>
      <c r="E538" s="334">
        <v>108</v>
      </c>
      <c r="F538" s="203">
        <f t="shared" si="17"/>
        <v>1</v>
      </c>
    </row>
    <row r="539" spans="1:6">
      <c r="A539" s="334">
        <v>109</v>
      </c>
      <c r="B539" s="334" t="s">
        <v>1200</v>
      </c>
      <c r="C539" s="334" t="s">
        <v>993</v>
      </c>
      <c r="D539" s="203" t="str">
        <f t="shared" si="16"/>
        <v>埼玉県さいたま市緑区</v>
      </c>
      <c r="E539" s="334">
        <v>109</v>
      </c>
      <c r="F539" s="203">
        <f t="shared" si="17"/>
        <v>1</v>
      </c>
    </row>
    <row r="540" spans="1:6">
      <c r="A540" s="334">
        <v>110</v>
      </c>
      <c r="B540" s="334" t="s">
        <v>1200</v>
      </c>
      <c r="C540" s="334" t="s">
        <v>831</v>
      </c>
      <c r="D540" s="203" t="str">
        <f t="shared" si="16"/>
        <v>埼玉県さいたま市岩槻区</v>
      </c>
      <c r="E540" s="334">
        <v>110</v>
      </c>
      <c r="F540" s="203">
        <f t="shared" si="17"/>
        <v>1</v>
      </c>
    </row>
    <row r="541" spans="1:6">
      <c r="A541" s="334">
        <v>201</v>
      </c>
      <c r="B541" s="334" t="s">
        <v>1200</v>
      </c>
      <c r="C541" s="334" t="s">
        <v>1208</v>
      </c>
      <c r="D541" s="203" t="str">
        <f t="shared" si="16"/>
        <v>埼玉県川越市</v>
      </c>
      <c r="E541" s="334">
        <v>201</v>
      </c>
      <c r="F541" s="203">
        <f t="shared" si="17"/>
        <v>1</v>
      </c>
    </row>
    <row r="542" spans="1:6">
      <c r="A542" s="334">
        <v>202</v>
      </c>
      <c r="B542" s="334" t="s">
        <v>1200</v>
      </c>
      <c r="C542" s="334" t="s">
        <v>241</v>
      </c>
      <c r="D542" s="203" t="str">
        <f t="shared" si="16"/>
        <v>埼玉県熊谷市</v>
      </c>
      <c r="E542" s="334">
        <v>202</v>
      </c>
      <c r="F542" s="203">
        <f t="shared" si="17"/>
        <v>1</v>
      </c>
    </row>
    <row r="543" spans="1:6">
      <c r="A543" s="334">
        <v>203</v>
      </c>
      <c r="B543" s="334" t="s">
        <v>1200</v>
      </c>
      <c r="C543" s="334" t="s">
        <v>1212</v>
      </c>
      <c r="D543" s="203" t="str">
        <f t="shared" si="16"/>
        <v>埼玉県川口市</v>
      </c>
      <c r="E543" s="334">
        <v>203</v>
      </c>
      <c r="F543" s="203">
        <f t="shared" si="17"/>
        <v>1</v>
      </c>
    </row>
    <row r="544" spans="1:6">
      <c r="A544" s="334">
        <v>206</v>
      </c>
      <c r="B544" s="334" t="s">
        <v>1200</v>
      </c>
      <c r="C544" s="334" t="s">
        <v>1171</v>
      </c>
      <c r="D544" s="203" t="str">
        <f t="shared" si="16"/>
        <v>埼玉県行田市</v>
      </c>
      <c r="E544" s="334">
        <v>206</v>
      </c>
      <c r="F544" s="203">
        <f t="shared" si="17"/>
        <v>1</v>
      </c>
    </row>
    <row r="545" spans="1:6">
      <c r="A545" s="334">
        <v>207</v>
      </c>
      <c r="B545" s="334" t="s">
        <v>1200</v>
      </c>
      <c r="C545" s="334" t="s">
        <v>1214</v>
      </c>
      <c r="D545" s="203" t="str">
        <f t="shared" si="16"/>
        <v>埼玉県秩父市</v>
      </c>
      <c r="E545" s="334">
        <v>207</v>
      </c>
      <c r="F545" s="203">
        <f t="shared" si="17"/>
        <v>1</v>
      </c>
    </row>
    <row r="546" spans="1:6">
      <c r="A546" s="334">
        <v>208</v>
      </c>
      <c r="B546" s="334" t="s">
        <v>1200</v>
      </c>
      <c r="C546" s="334" t="s">
        <v>1216</v>
      </c>
      <c r="D546" s="203" t="str">
        <f t="shared" si="16"/>
        <v>埼玉県所沢市</v>
      </c>
      <c r="E546" s="334">
        <v>208</v>
      </c>
      <c r="F546" s="203">
        <f t="shared" si="17"/>
        <v>1</v>
      </c>
    </row>
    <row r="547" spans="1:6">
      <c r="A547" s="334">
        <v>209</v>
      </c>
      <c r="B547" s="334" t="s">
        <v>1200</v>
      </c>
      <c r="C547" s="334" t="s">
        <v>1217</v>
      </c>
      <c r="D547" s="203" t="str">
        <f t="shared" si="16"/>
        <v>埼玉県飯能市</v>
      </c>
      <c r="E547" s="334">
        <v>209</v>
      </c>
      <c r="F547" s="203">
        <f t="shared" si="17"/>
        <v>1</v>
      </c>
    </row>
    <row r="548" spans="1:6">
      <c r="A548" s="334">
        <v>210</v>
      </c>
      <c r="B548" s="334" t="s">
        <v>1200</v>
      </c>
      <c r="C548" s="334" t="s">
        <v>1203</v>
      </c>
      <c r="D548" s="203" t="str">
        <f t="shared" si="16"/>
        <v>埼玉県加須市</v>
      </c>
      <c r="E548" s="334">
        <v>210</v>
      </c>
      <c r="F548" s="203">
        <f t="shared" si="17"/>
        <v>1</v>
      </c>
    </row>
    <row r="549" spans="1:6">
      <c r="A549" s="334">
        <v>211</v>
      </c>
      <c r="B549" s="334" t="s">
        <v>1200</v>
      </c>
      <c r="C549" s="334" t="s">
        <v>788</v>
      </c>
      <c r="D549" s="203" t="str">
        <f t="shared" si="16"/>
        <v>埼玉県本庄市</v>
      </c>
      <c r="E549" s="334">
        <v>211</v>
      </c>
      <c r="F549" s="203">
        <f t="shared" si="17"/>
        <v>1</v>
      </c>
    </row>
    <row r="550" spans="1:6">
      <c r="A550" s="334">
        <v>212</v>
      </c>
      <c r="B550" s="334" t="s">
        <v>1200</v>
      </c>
      <c r="C550" s="334" t="s">
        <v>913</v>
      </c>
      <c r="D550" s="203" t="str">
        <f t="shared" si="16"/>
        <v>埼玉県東松山市</v>
      </c>
      <c r="E550" s="334">
        <v>212</v>
      </c>
      <c r="F550" s="203">
        <f t="shared" si="17"/>
        <v>1</v>
      </c>
    </row>
    <row r="551" spans="1:6">
      <c r="A551" s="334">
        <v>214</v>
      </c>
      <c r="B551" s="334" t="s">
        <v>1200</v>
      </c>
      <c r="C551" s="334" t="s">
        <v>464</v>
      </c>
      <c r="D551" s="203" t="str">
        <f t="shared" si="16"/>
        <v>埼玉県春日部市</v>
      </c>
      <c r="E551" s="334">
        <v>214</v>
      </c>
      <c r="F551" s="203">
        <f t="shared" si="17"/>
        <v>1</v>
      </c>
    </row>
    <row r="552" spans="1:6">
      <c r="A552" s="334">
        <v>215</v>
      </c>
      <c r="B552" s="334" t="s">
        <v>1200</v>
      </c>
      <c r="C552" s="334" t="s">
        <v>1218</v>
      </c>
      <c r="D552" s="203" t="str">
        <f t="shared" si="16"/>
        <v>埼玉県狭山市</v>
      </c>
      <c r="E552" s="334">
        <v>215</v>
      </c>
      <c r="F552" s="203">
        <f t="shared" si="17"/>
        <v>1</v>
      </c>
    </row>
    <row r="553" spans="1:6">
      <c r="A553" s="334">
        <v>216</v>
      </c>
      <c r="B553" s="334" t="s">
        <v>1200</v>
      </c>
      <c r="C553" s="334" t="s">
        <v>199</v>
      </c>
      <c r="D553" s="203" t="str">
        <f t="shared" si="16"/>
        <v>埼玉県羽生市</v>
      </c>
      <c r="E553" s="334">
        <v>216</v>
      </c>
      <c r="F553" s="203">
        <f t="shared" si="17"/>
        <v>1</v>
      </c>
    </row>
    <row r="554" spans="1:6">
      <c r="A554" s="334">
        <v>217</v>
      </c>
      <c r="B554" s="334" t="s">
        <v>1200</v>
      </c>
      <c r="C554" s="334" t="s">
        <v>1221</v>
      </c>
      <c r="D554" s="203" t="str">
        <f t="shared" si="16"/>
        <v>埼玉県鴻巣市</v>
      </c>
      <c r="E554" s="334">
        <v>217</v>
      </c>
      <c r="F554" s="203">
        <f t="shared" si="17"/>
        <v>1</v>
      </c>
    </row>
    <row r="555" spans="1:6">
      <c r="A555" s="334">
        <v>218</v>
      </c>
      <c r="B555" s="334" t="s">
        <v>1200</v>
      </c>
      <c r="C555" s="334" t="s">
        <v>1222</v>
      </c>
      <c r="D555" s="203" t="str">
        <f t="shared" si="16"/>
        <v>埼玉県深谷市</v>
      </c>
      <c r="E555" s="334">
        <v>218</v>
      </c>
      <c r="F555" s="203">
        <f t="shared" si="17"/>
        <v>1</v>
      </c>
    </row>
    <row r="556" spans="1:6">
      <c r="A556" s="334">
        <v>219</v>
      </c>
      <c r="B556" s="334" t="s">
        <v>1200</v>
      </c>
      <c r="C556" s="334" t="s">
        <v>364</v>
      </c>
      <c r="D556" s="203" t="str">
        <f t="shared" si="16"/>
        <v>埼玉県上尾市</v>
      </c>
      <c r="E556" s="334">
        <v>219</v>
      </c>
      <c r="F556" s="203">
        <f t="shared" si="17"/>
        <v>1</v>
      </c>
    </row>
    <row r="557" spans="1:6">
      <c r="A557" s="334">
        <v>221</v>
      </c>
      <c r="B557" s="334" t="s">
        <v>1200</v>
      </c>
      <c r="C557" s="334" t="s">
        <v>919</v>
      </c>
      <c r="D557" s="203" t="str">
        <f t="shared" si="16"/>
        <v>埼玉県草加市</v>
      </c>
      <c r="E557" s="334">
        <v>221</v>
      </c>
      <c r="F557" s="203">
        <f t="shared" si="17"/>
        <v>1</v>
      </c>
    </row>
    <row r="558" spans="1:6">
      <c r="A558" s="334">
        <v>222</v>
      </c>
      <c r="B558" s="334" t="s">
        <v>1200</v>
      </c>
      <c r="C558" s="334" t="s">
        <v>629</v>
      </c>
      <c r="D558" s="203" t="str">
        <f t="shared" si="16"/>
        <v>埼玉県越谷市</v>
      </c>
      <c r="E558" s="334">
        <v>222</v>
      </c>
      <c r="F558" s="203">
        <f t="shared" si="17"/>
        <v>1</v>
      </c>
    </row>
    <row r="559" spans="1:6">
      <c r="A559" s="334">
        <v>223</v>
      </c>
      <c r="B559" s="334" t="s">
        <v>1200</v>
      </c>
      <c r="C559" s="334" t="s">
        <v>1224</v>
      </c>
      <c r="D559" s="203" t="str">
        <f t="shared" si="16"/>
        <v>埼玉県蕨市</v>
      </c>
      <c r="E559" s="334">
        <v>223</v>
      </c>
      <c r="F559" s="203">
        <f t="shared" si="17"/>
        <v>1</v>
      </c>
    </row>
    <row r="560" spans="1:6">
      <c r="A560" s="334">
        <v>224</v>
      </c>
      <c r="B560" s="334" t="s">
        <v>1200</v>
      </c>
      <c r="C560" s="334" t="s">
        <v>1225</v>
      </c>
      <c r="D560" s="203" t="str">
        <f t="shared" si="16"/>
        <v>埼玉県戸田市</v>
      </c>
      <c r="E560" s="334">
        <v>224</v>
      </c>
      <c r="F560" s="203">
        <f t="shared" si="17"/>
        <v>1</v>
      </c>
    </row>
    <row r="561" spans="1:6">
      <c r="A561" s="334">
        <v>225</v>
      </c>
      <c r="B561" s="334" t="s">
        <v>1200</v>
      </c>
      <c r="C561" s="334" t="s">
        <v>1227</v>
      </c>
      <c r="D561" s="203" t="str">
        <f t="shared" si="16"/>
        <v>埼玉県入間市</v>
      </c>
      <c r="E561" s="334">
        <v>225</v>
      </c>
      <c r="F561" s="203">
        <f t="shared" si="17"/>
        <v>1</v>
      </c>
    </row>
    <row r="562" spans="1:6">
      <c r="A562" s="334">
        <v>227</v>
      </c>
      <c r="B562" s="334" t="s">
        <v>1200</v>
      </c>
      <c r="C562" s="334" t="s">
        <v>1229</v>
      </c>
      <c r="D562" s="203" t="str">
        <f t="shared" si="16"/>
        <v>埼玉県朝霞市</v>
      </c>
      <c r="E562" s="334">
        <v>227</v>
      </c>
      <c r="F562" s="203">
        <f t="shared" si="17"/>
        <v>1</v>
      </c>
    </row>
    <row r="563" spans="1:6">
      <c r="A563" s="334">
        <v>228</v>
      </c>
      <c r="B563" s="334" t="s">
        <v>1200</v>
      </c>
      <c r="C563" s="334" t="s">
        <v>1170</v>
      </c>
      <c r="D563" s="203" t="str">
        <f t="shared" si="16"/>
        <v>埼玉県志木市</v>
      </c>
      <c r="E563" s="334">
        <v>228</v>
      </c>
      <c r="F563" s="203">
        <f t="shared" si="17"/>
        <v>1</v>
      </c>
    </row>
    <row r="564" spans="1:6">
      <c r="A564" s="334">
        <v>229</v>
      </c>
      <c r="B564" s="334" t="s">
        <v>1200</v>
      </c>
      <c r="C564" s="334" t="s">
        <v>1230</v>
      </c>
      <c r="D564" s="203" t="str">
        <f t="shared" si="16"/>
        <v>埼玉県和光市</v>
      </c>
      <c r="E564" s="334">
        <v>229</v>
      </c>
      <c r="F564" s="203">
        <f t="shared" si="17"/>
        <v>1</v>
      </c>
    </row>
    <row r="565" spans="1:6">
      <c r="A565" s="334">
        <v>230</v>
      </c>
      <c r="B565" s="334" t="s">
        <v>1200</v>
      </c>
      <c r="C565" s="334" t="s">
        <v>943</v>
      </c>
      <c r="D565" s="203" t="str">
        <f t="shared" si="16"/>
        <v>埼玉県新座市</v>
      </c>
      <c r="E565" s="334">
        <v>230</v>
      </c>
      <c r="F565" s="203">
        <f t="shared" si="17"/>
        <v>1</v>
      </c>
    </row>
    <row r="566" spans="1:6">
      <c r="A566" s="334">
        <v>231</v>
      </c>
      <c r="B566" s="334" t="s">
        <v>1200</v>
      </c>
      <c r="C566" s="334" t="s">
        <v>1102</v>
      </c>
      <c r="D566" s="203" t="str">
        <f t="shared" si="16"/>
        <v>埼玉県桶川市</v>
      </c>
      <c r="E566" s="334">
        <v>231</v>
      </c>
      <c r="F566" s="203">
        <f t="shared" si="17"/>
        <v>1</v>
      </c>
    </row>
    <row r="567" spans="1:6">
      <c r="A567" s="334">
        <v>232</v>
      </c>
      <c r="B567" s="334" t="s">
        <v>1200</v>
      </c>
      <c r="C567" s="334" t="s">
        <v>1232</v>
      </c>
      <c r="D567" s="203" t="str">
        <f t="shared" si="16"/>
        <v>埼玉県久喜市</v>
      </c>
      <c r="E567" s="334">
        <v>232</v>
      </c>
      <c r="F567" s="203">
        <f t="shared" si="17"/>
        <v>1</v>
      </c>
    </row>
    <row r="568" spans="1:6">
      <c r="A568" s="334">
        <v>233</v>
      </c>
      <c r="B568" s="334" t="s">
        <v>1200</v>
      </c>
      <c r="C568" s="334" t="s">
        <v>1233</v>
      </c>
      <c r="D568" s="203" t="str">
        <f t="shared" si="16"/>
        <v>埼玉県北本市</v>
      </c>
      <c r="E568" s="334">
        <v>233</v>
      </c>
      <c r="F568" s="203">
        <f t="shared" si="17"/>
        <v>1</v>
      </c>
    </row>
    <row r="569" spans="1:6">
      <c r="A569" s="334">
        <v>234</v>
      </c>
      <c r="B569" s="334" t="s">
        <v>1200</v>
      </c>
      <c r="C569" s="334" t="s">
        <v>1239</v>
      </c>
      <c r="D569" s="203" t="str">
        <f t="shared" si="16"/>
        <v>埼玉県八潮市</v>
      </c>
      <c r="E569" s="334">
        <v>234</v>
      </c>
      <c r="F569" s="203">
        <f t="shared" si="17"/>
        <v>1</v>
      </c>
    </row>
    <row r="570" spans="1:6">
      <c r="A570" s="334">
        <v>235</v>
      </c>
      <c r="B570" s="334" t="s">
        <v>1200</v>
      </c>
      <c r="C570" s="334" t="s">
        <v>626</v>
      </c>
      <c r="D570" s="203" t="str">
        <f t="shared" si="16"/>
        <v>埼玉県富士見市</v>
      </c>
      <c r="E570" s="334">
        <v>235</v>
      </c>
      <c r="F570" s="203">
        <f t="shared" si="17"/>
        <v>1</v>
      </c>
    </row>
    <row r="571" spans="1:6">
      <c r="A571" s="334">
        <v>237</v>
      </c>
      <c r="B571" s="334" t="s">
        <v>1200</v>
      </c>
      <c r="C571" s="334" t="s">
        <v>47</v>
      </c>
      <c r="D571" s="203" t="str">
        <f t="shared" si="16"/>
        <v>埼玉県三郷市</v>
      </c>
      <c r="E571" s="334">
        <v>237</v>
      </c>
      <c r="F571" s="203">
        <f t="shared" si="17"/>
        <v>1</v>
      </c>
    </row>
    <row r="572" spans="1:6">
      <c r="A572" s="334">
        <v>238</v>
      </c>
      <c r="B572" s="334" t="s">
        <v>1200</v>
      </c>
      <c r="C572" s="334" t="s">
        <v>628</v>
      </c>
      <c r="D572" s="203" t="str">
        <f t="shared" si="16"/>
        <v>埼玉県蓮田市</v>
      </c>
      <c r="E572" s="334">
        <v>238</v>
      </c>
      <c r="F572" s="203">
        <f t="shared" si="17"/>
        <v>1</v>
      </c>
    </row>
    <row r="573" spans="1:6">
      <c r="A573" s="334">
        <v>239</v>
      </c>
      <c r="B573" s="334" t="s">
        <v>1200</v>
      </c>
      <c r="C573" s="334" t="s">
        <v>1240</v>
      </c>
      <c r="D573" s="203" t="str">
        <f t="shared" si="16"/>
        <v>埼玉県坂戸市</v>
      </c>
      <c r="E573" s="334">
        <v>239</v>
      </c>
      <c r="F573" s="203">
        <f t="shared" si="17"/>
        <v>1</v>
      </c>
    </row>
    <row r="574" spans="1:6">
      <c r="A574" s="334">
        <v>240</v>
      </c>
      <c r="B574" s="334" t="s">
        <v>1200</v>
      </c>
      <c r="C574" s="334" t="s">
        <v>499</v>
      </c>
      <c r="D574" s="203" t="str">
        <f t="shared" si="16"/>
        <v>埼玉県幸手市</v>
      </c>
      <c r="E574" s="334">
        <v>240</v>
      </c>
      <c r="F574" s="203">
        <f t="shared" si="17"/>
        <v>1</v>
      </c>
    </row>
    <row r="575" spans="1:6">
      <c r="A575" s="334">
        <v>241</v>
      </c>
      <c r="B575" s="334" t="s">
        <v>1200</v>
      </c>
      <c r="C575" s="334" t="s">
        <v>842</v>
      </c>
      <c r="D575" s="203" t="str">
        <f t="shared" si="16"/>
        <v>埼玉県鶴ヶ島市</v>
      </c>
      <c r="E575" s="334">
        <v>241</v>
      </c>
      <c r="F575" s="203">
        <f t="shared" si="17"/>
        <v>1</v>
      </c>
    </row>
    <row r="576" spans="1:6">
      <c r="A576" s="334">
        <v>242</v>
      </c>
      <c r="B576" s="334" t="s">
        <v>1200</v>
      </c>
      <c r="C576" s="334" t="s">
        <v>1241</v>
      </c>
      <c r="D576" s="203" t="str">
        <f t="shared" si="16"/>
        <v>埼玉県日高市</v>
      </c>
      <c r="E576" s="334">
        <v>242</v>
      </c>
      <c r="F576" s="203">
        <f t="shared" si="17"/>
        <v>1</v>
      </c>
    </row>
    <row r="577" spans="1:6">
      <c r="A577" s="334">
        <v>243</v>
      </c>
      <c r="B577" s="334" t="s">
        <v>1200</v>
      </c>
      <c r="C577" s="334" t="s">
        <v>420</v>
      </c>
      <c r="D577" s="203" t="str">
        <f t="shared" si="16"/>
        <v>埼玉県吉川市</v>
      </c>
      <c r="E577" s="334">
        <v>243</v>
      </c>
      <c r="F577" s="203">
        <f t="shared" si="17"/>
        <v>1</v>
      </c>
    </row>
    <row r="578" spans="1:6">
      <c r="A578" s="334">
        <v>245</v>
      </c>
      <c r="B578" s="334" t="s">
        <v>1200</v>
      </c>
      <c r="C578" s="334" t="s">
        <v>1244</v>
      </c>
      <c r="D578" s="203" t="str">
        <f t="shared" ref="D578:D641" si="18">B578&amp;C578</f>
        <v>埼玉県ふじみ野市</v>
      </c>
      <c r="E578" s="334">
        <v>245</v>
      </c>
      <c r="F578" s="203">
        <f t="shared" ref="F578:F641" si="19">COUNTIF(D:D,D578)</f>
        <v>1</v>
      </c>
    </row>
    <row r="579" spans="1:6">
      <c r="A579" s="334">
        <v>246</v>
      </c>
      <c r="B579" s="334" t="s">
        <v>1200</v>
      </c>
      <c r="C579" s="334" t="s">
        <v>1245</v>
      </c>
      <c r="D579" s="203" t="str">
        <f t="shared" si="18"/>
        <v>埼玉県白岡市</v>
      </c>
      <c r="E579" s="334">
        <v>246</v>
      </c>
      <c r="F579" s="203">
        <f t="shared" si="19"/>
        <v>1</v>
      </c>
    </row>
    <row r="580" spans="1:6">
      <c r="A580" s="334">
        <v>301</v>
      </c>
      <c r="B580" s="334" t="s">
        <v>1200</v>
      </c>
      <c r="C580" s="334" t="s">
        <v>512</v>
      </c>
      <c r="D580" s="203" t="str">
        <f t="shared" si="18"/>
        <v>埼玉県伊奈町</v>
      </c>
      <c r="E580" s="334">
        <v>301</v>
      </c>
      <c r="F580" s="203">
        <f t="shared" si="19"/>
        <v>1</v>
      </c>
    </row>
    <row r="581" spans="1:6">
      <c r="A581" s="334">
        <v>324</v>
      </c>
      <c r="B581" s="334" t="s">
        <v>1200</v>
      </c>
      <c r="C581" s="334" t="s">
        <v>435</v>
      </c>
      <c r="D581" s="203" t="str">
        <f t="shared" si="18"/>
        <v>埼玉県三芳町</v>
      </c>
      <c r="E581" s="334">
        <v>324</v>
      </c>
      <c r="F581" s="203">
        <f t="shared" si="19"/>
        <v>1</v>
      </c>
    </row>
    <row r="582" spans="1:6">
      <c r="A582" s="334">
        <v>326</v>
      </c>
      <c r="B582" s="334" t="s">
        <v>1200</v>
      </c>
      <c r="C582" s="334" t="s">
        <v>385</v>
      </c>
      <c r="D582" s="203" t="str">
        <f t="shared" si="18"/>
        <v>埼玉県毛呂山町</v>
      </c>
      <c r="E582" s="334">
        <v>326</v>
      </c>
      <c r="F582" s="203">
        <f t="shared" si="19"/>
        <v>1</v>
      </c>
    </row>
    <row r="583" spans="1:6">
      <c r="A583" s="334">
        <v>327</v>
      </c>
      <c r="B583" s="334" t="s">
        <v>1200</v>
      </c>
      <c r="C583" s="334" t="s">
        <v>1247</v>
      </c>
      <c r="D583" s="203" t="str">
        <f t="shared" si="18"/>
        <v>埼玉県越生町</v>
      </c>
      <c r="E583" s="334">
        <v>327</v>
      </c>
      <c r="F583" s="203">
        <f t="shared" si="19"/>
        <v>1</v>
      </c>
    </row>
    <row r="584" spans="1:6">
      <c r="A584" s="334">
        <v>341</v>
      </c>
      <c r="B584" s="334" t="s">
        <v>1200</v>
      </c>
      <c r="C584" s="334" t="s">
        <v>953</v>
      </c>
      <c r="D584" s="203" t="str">
        <f t="shared" si="18"/>
        <v>埼玉県滑川町</v>
      </c>
      <c r="E584" s="334">
        <v>341</v>
      </c>
      <c r="F584" s="203">
        <f t="shared" si="19"/>
        <v>1</v>
      </c>
    </row>
    <row r="585" spans="1:6">
      <c r="A585" s="334">
        <v>342</v>
      </c>
      <c r="B585" s="334" t="s">
        <v>1200</v>
      </c>
      <c r="C585" s="334" t="s">
        <v>1248</v>
      </c>
      <c r="D585" s="203" t="str">
        <f t="shared" si="18"/>
        <v>埼玉県嵐山町</v>
      </c>
      <c r="E585" s="334">
        <v>342</v>
      </c>
      <c r="F585" s="203">
        <f t="shared" si="19"/>
        <v>1</v>
      </c>
    </row>
    <row r="586" spans="1:6">
      <c r="A586" s="334">
        <v>343</v>
      </c>
      <c r="B586" s="334" t="s">
        <v>1200</v>
      </c>
      <c r="C586" s="334" t="s">
        <v>450</v>
      </c>
      <c r="D586" s="203" t="str">
        <f t="shared" si="18"/>
        <v>埼玉県小川町</v>
      </c>
      <c r="E586" s="334">
        <v>343</v>
      </c>
      <c r="F586" s="203">
        <f t="shared" si="19"/>
        <v>1</v>
      </c>
    </row>
    <row r="587" spans="1:6">
      <c r="A587" s="334">
        <v>346</v>
      </c>
      <c r="B587" s="334" t="s">
        <v>1200</v>
      </c>
      <c r="C587" s="334" t="s">
        <v>536</v>
      </c>
      <c r="D587" s="203" t="str">
        <f t="shared" si="18"/>
        <v>埼玉県川島町</v>
      </c>
      <c r="E587" s="334">
        <v>346</v>
      </c>
      <c r="F587" s="203">
        <f t="shared" si="19"/>
        <v>1</v>
      </c>
    </row>
    <row r="588" spans="1:6">
      <c r="A588" s="334">
        <v>347</v>
      </c>
      <c r="B588" s="334" t="s">
        <v>1200</v>
      </c>
      <c r="C588" s="334" t="s">
        <v>1250</v>
      </c>
      <c r="D588" s="203" t="str">
        <f t="shared" si="18"/>
        <v>埼玉県吉見町</v>
      </c>
      <c r="E588" s="334">
        <v>347</v>
      </c>
      <c r="F588" s="203">
        <f t="shared" si="19"/>
        <v>1</v>
      </c>
    </row>
    <row r="589" spans="1:6">
      <c r="A589" s="334">
        <v>348</v>
      </c>
      <c r="B589" s="334" t="s">
        <v>1200</v>
      </c>
      <c r="C589" s="334" t="s">
        <v>1251</v>
      </c>
      <c r="D589" s="203" t="str">
        <f t="shared" si="18"/>
        <v>埼玉県鳩山町</v>
      </c>
      <c r="E589" s="334">
        <v>348</v>
      </c>
      <c r="F589" s="203">
        <f t="shared" si="19"/>
        <v>1</v>
      </c>
    </row>
    <row r="590" spans="1:6">
      <c r="A590" s="334">
        <v>349</v>
      </c>
      <c r="B590" s="334" t="s">
        <v>1200</v>
      </c>
      <c r="C590" s="334" t="s">
        <v>685</v>
      </c>
      <c r="D590" s="203" t="str">
        <f t="shared" si="18"/>
        <v>埼玉県ときがわ町</v>
      </c>
      <c r="E590" s="334">
        <v>349</v>
      </c>
      <c r="F590" s="203">
        <f t="shared" si="19"/>
        <v>1</v>
      </c>
    </row>
    <row r="591" spans="1:6">
      <c r="A591" s="334">
        <v>361</v>
      </c>
      <c r="B591" s="334" t="s">
        <v>1200</v>
      </c>
      <c r="C591" s="334" t="s">
        <v>1254</v>
      </c>
      <c r="D591" s="203" t="str">
        <f t="shared" si="18"/>
        <v>埼玉県横瀬町</v>
      </c>
      <c r="E591" s="334">
        <v>361</v>
      </c>
      <c r="F591" s="203">
        <f t="shared" si="19"/>
        <v>1</v>
      </c>
    </row>
    <row r="592" spans="1:6">
      <c r="A592" s="334">
        <v>362</v>
      </c>
      <c r="B592" s="334" t="s">
        <v>1200</v>
      </c>
      <c r="C592" s="334" t="s">
        <v>1210</v>
      </c>
      <c r="D592" s="203" t="str">
        <f t="shared" si="18"/>
        <v>埼玉県皆野町</v>
      </c>
      <c r="E592" s="334">
        <v>362</v>
      </c>
      <c r="F592" s="203">
        <f t="shared" si="19"/>
        <v>1</v>
      </c>
    </row>
    <row r="593" spans="1:6">
      <c r="A593" s="334">
        <v>363</v>
      </c>
      <c r="B593" s="334" t="s">
        <v>1200</v>
      </c>
      <c r="C593" s="334" t="s">
        <v>1255</v>
      </c>
      <c r="D593" s="203" t="str">
        <f t="shared" si="18"/>
        <v>埼玉県長瀞町</v>
      </c>
      <c r="E593" s="334">
        <v>363</v>
      </c>
      <c r="F593" s="203">
        <f t="shared" si="19"/>
        <v>1</v>
      </c>
    </row>
    <row r="594" spans="1:6">
      <c r="A594" s="334">
        <v>365</v>
      </c>
      <c r="B594" s="334" t="s">
        <v>1200</v>
      </c>
      <c r="C594" s="334" t="s">
        <v>1202</v>
      </c>
      <c r="D594" s="203" t="str">
        <f t="shared" si="18"/>
        <v>埼玉県小鹿野町</v>
      </c>
      <c r="E594" s="334">
        <v>365</v>
      </c>
      <c r="F594" s="203">
        <f t="shared" si="19"/>
        <v>1</v>
      </c>
    </row>
    <row r="595" spans="1:6">
      <c r="A595" s="334">
        <v>369</v>
      </c>
      <c r="B595" s="334" t="s">
        <v>1200</v>
      </c>
      <c r="C595" s="334" t="s">
        <v>821</v>
      </c>
      <c r="D595" s="203" t="str">
        <f t="shared" si="18"/>
        <v>埼玉県東秩父村</v>
      </c>
      <c r="E595" s="334">
        <v>369</v>
      </c>
      <c r="F595" s="203">
        <f t="shared" si="19"/>
        <v>1</v>
      </c>
    </row>
    <row r="596" spans="1:6">
      <c r="A596" s="334">
        <v>381</v>
      </c>
      <c r="B596" s="334" t="s">
        <v>1200</v>
      </c>
      <c r="C596" s="334" t="s">
        <v>56</v>
      </c>
      <c r="D596" s="203" t="str">
        <f t="shared" si="18"/>
        <v>埼玉県美里町</v>
      </c>
      <c r="E596" s="334">
        <v>381</v>
      </c>
      <c r="F596" s="203">
        <f t="shared" si="19"/>
        <v>1</v>
      </c>
    </row>
    <row r="597" spans="1:6">
      <c r="A597" s="334">
        <v>383</v>
      </c>
      <c r="B597" s="334" t="s">
        <v>1200</v>
      </c>
      <c r="C597" s="334" t="s">
        <v>1043</v>
      </c>
      <c r="D597" s="203" t="str">
        <f t="shared" si="18"/>
        <v>埼玉県神川町</v>
      </c>
      <c r="E597" s="334">
        <v>383</v>
      </c>
      <c r="F597" s="203">
        <f t="shared" si="19"/>
        <v>1</v>
      </c>
    </row>
    <row r="598" spans="1:6">
      <c r="A598" s="334">
        <v>385</v>
      </c>
      <c r="B598" s="334" t="s">
        <v>1200</v>
      </c>
      <c r="C598" s="334" t="s">
        <v>1256</v>
      </c>
      <c r="D598" s="203" t="str">
        <f t="shared" si="18"/>
        <v>埼玉県上里町</v>
      </c>
      <c r="E598" s="334">
        <v>385</v>
      </c>
      <c r="F598" s="203">
        <f t="shared" si="19"/>
        <v>1</v>
      </c>
    </row>
    <row r="599" spans="1:6">
      <c r="A599" s="334">
        <v>408</v>
      </c>
      <c r="B599" s="334" t="s">
        <v>1200</v>
      </c>
      <c r="C599" s="334" t="s">
        <v>1260</v>
      </c>
      <c r="D599" s="203" t="str">
        <f t="shared" si="18"/>
        <v>埼玉県寄居町</v>
      </c>
      <c r="E599" s="334">
        <v>408</v>
      </c>
      <c r="F599" s="203">
        <f t="shared" si="19"/>
        <v>1</v>
      </c>
    </row>
    <row r="600" spans="1:6">
      <c r="A600" s="334">
        <v>442</v>
      </c>
      <c r="B600" s="334" t="s">
        <v>1200</v>
      </c>
      <c r="C600" s="334" t="s">
        <v>373</v>
      </c>
      <c r="D600" s="203" t="str">
        <f t="shared" si="18"/>
        <v>埼玉県宮代町</v>
      </c>
      <c r="E600" s="334">
        <v>442</v>
      </c>
      <c r="F600" s="203">
        <f t="shared" si="19"/>
        <v>1</v>
      </c>
    </row>
    <row r="601" spans="1:6">
      <c r="A601" s="334">
        <v>464</v>
      </c>
      <c r="B601" s="334" t="s">
        <v>1200</v>
      </c>
      <c r="C601" s="334" t="s">
        <v>1151</v>
      </c>
      <c r="D601" s="203" t="str">
        <f t="shared" si="18"/>
        <v>埼玉県杉戸町</v>
      </c>
      <c r="E601" s="334">
        <v>464</v>
      </c>
      <c r="F601" s="203">
        <f t="shared" si="19"/>
        <v>1</v>
      </c>
    </row>
    <row r="602" spans="1:6">
      <c r="A602" s="334">
        <v>465</v>
      </c>
      <c r="B602" s="334" t="s">
        <v>1200</v>
      </c>
      <c r="C602" s="334" t="s">
        <v>1162</v>
      </c>
      <c r="D602" s="203" t="str">
        <f t="shared" si="18"/>
        <v>埼玉県松伏町</v>
      </c>
      <c r="E602" s="334">
        <v>465</v>
      </c>
      <c r="F602" s="203">
        <f t="shared" si="19"/>
        <v>1</v>
      </c>
    </row>
    <row r="603" spans="1:6">
      <c r="A603" s="334">
        <v>101</v>
      </c>
      <c r="B603" s="334" t="s">
        <v>1056</v>
      </c>
      <c r="C603" s="334" t="s">
        <v>144</v>
      </c>
      <c r="D603" s="203" t="str">
        <f t="shared" si="18"/>
        <v>千葉県千葉市中央区</v>
      </c>
      <c r="E603" s="334">
        <v>101</v>
      </c>
      <c r="F603" s="203">
        <f t="shared" si="19"/>
        <v>1</v>
      </c>
    </row>
    <row r="604" spans="1:6">
      <c r="A604" s="334">
        <v>102</v>
      </c>
      <c r="B604" s="334" t="s">
        <v>1056</v>
      </c>
      <c r="C604" s="334" t="s">
        <v>886</v>
      </c>
      <c r="D604" s="203" t="str">
        <f t="shared" si="18"/>
        <v>千葉県千葉市花見川区</v>
      </c>
      <c r="E604" s="334">
        <v>102</v>
      </c>
      <c r="F604" s="203">
        <f t="shared" si="19"/>
        <v>1</v>
      </c>
    </row>
    <row r="605" spans="1:6">
      <c r="A605" s="334">
        <v>103</v>
      </c>
      <c r="B605" s="334" t="s">
        <v>1056</v>
      </c>
      <c r="C605" s="334" t="s">
        <v>901</v>
      </c>
      <c r="D605" s="203" t="str">
        <f t="shared" si="18"/>
        <v>千葉県千葉市稲毛区</v>
      </c>
      <c r="E605" s="334">
        <v>103</v>
      </c>
      <c r="F605" s="203">
        <f t="shared" si="19"/>
        <v>1</v>
      </c>
    </row>
    <row r="606" spans="1:6">
      <c r="A606" s="334">
        <v>104</v>
      </c>
      <c r="B606" s="334" t="s">
        <v>1056</v>
      </c>
      <c r="C606" s="334" t="s">
        <v>1071</v>
      </c>
      <c r="D606" s="203" t="str">
        <f t="shared" si="18"/>
        <v>千葉県千葉市若葉区</v>
      </c>
      <c r="E606" s="334">
        <v>104</v>
      </c>
      <c r="F606" s="203">
        <f t="shared" si="19"/>
        <v>1</v>
      </c>
    </row>
    <row r="607" spans="1:6">
      <c r="A607" s="334">
        <v>105</v>
      </c>
      <c r="B607" s="334" t="s">
        <v>1056</v>
      </c>
      <c r="C607" s="334" t="s">
        <v>1115</v>
      </c>
      <c r="D607" s="203" t="str">
        <f t="shared" si="18"/>
        <v>千葉県千葉市緑区</v>
      </c>
      <c r="E607" s="334">
        <v>105</v>
      </c>
      <c r="F607" s="203">
        <f t="shared" si="19"/>
        <v>1</v>
      </c>
    </row>
    <row r="608" spans="1:6">
      <c r="A608" s="334">
        <v>106</v>
      </c>
      <c r="B608" s="334" t="s">
        <v>1056</v>
      </c>
      <c r="C608" s="334" t="s">
        <v>1266</v>
      </c>
      <c r="D608" s="203" t="str">
        <f t="shared" si="18"/>
        <v>千葉県千葉市美浜区</v>
      </c>
      <c r="E608" s="334">
        <v>106</v>
      </c>
      <c r="F608" s="203">
        <f t="shared" si="19"/>
        <v>1</v>
      </c>
    </row>
    <row r="609" spans="1:6">
      <c r="A609" s="334">
        <v>202</v>
      </c>
      <c r="B609" s="334" t="s">
        <v>1056</v>
      </c>
      <c r="C609" s="334" t="s">
        <v>1269</v>
      </c>
      <c r="D609" s="203" t="str">
        <f t="shared" si="18"/>
        <v>千葉県銚子市</v>
      </c>
      <c r="E609" s="334">
        <v>202</v>
      </c>
      <c r="F609" s="203">
        <f t="shared" si="19"/>
        <v>1</v>
      </c>
    </row>
    <row r="610" spans="1:6">
      <c r="A610" s="334">
        <v>203</v>
      </c>
      <c r="B610" s="334" t="s">
        <v>1056</v>
      </c>
      <c r="C610" s="334" t="s">
        <v>714</v>
      </c>
      <c r="D610" s="203" t="str">
        <f t="shared" si="18"/>
        <v>千葉県市川市</v>
      </c>
      <c r="E610" s="334">
        <v>203</v>
      </c>
      <c r="F610" s="203">
        <f t="shared" si="19"/>
        <v>1</v>
      </c>
    </row>
    <row r="611" spans="1:6">
      <c r="A611" s="334">
        <v>204</v>
      </c>
      <c r="B611" s="334" t="s">
        <v>1056</v>
      </c>
      <c r="C611" s="334" t="s">
        <v>1271</v>
      </c>
      <c r="D611" s="203" t="str">
        <f t="shared" si="18"/>
        <v>千葉県船橋市</v>
      </c>
      <c r="E611" s="334">
        <v>204</v>
      </c>
      <c r="F611" s="203">
        <f t="shared" si="19"/>
        <v>1</v>
      </c>
    </row>
    <row r="612" spans="1:6">
      <c r="A612" s="334">
        <v>205</v>
      </c>
      <c r="B612" s="334" t="s">
        <v>1056</v>
      </c>
      <c r="C612" s="334" t="s">
        <v>656</v>
      </c>
      <c r="D612" s="203" t="str">
        <f t="shared" si="18"/>
        <v>千葉県館山市</v>
      </c>
      <c r="E612" s="334">
        <v>205</v>
      </c>
      <c r="F612" s="203">
        <f t="shared" si="19"/>
        <v>1</v>
      </c>
    </row>
    <row r="613" spans="1:6">
      <c r="A613" s="334">
        <v>206</v>
      </c>
      <c r="B613" s="334" t="s">
        <v>1056</v>
      </c>
      <c r="C613" s="334" t="s">
        <v>1272</v>
      </c>
      <c r="D613" s="203" t="str">
        <f t="shared" si="18"/>
        <v>千葉県木更津市</v>
      </c>
      <c r="E613" s="334">
        <v>206</v>
      </c>
      <c r="F613" s="203">
        <f t="shared" si="19"/>
        <v>1</v>
      </c>
    </row>
    <row r="614" spans="1:6">
      <c r="A614" s="334">
        <v>207</v>
      </c>
      <c r="B614" s="334" t="s">
        <v>1056</v>
      </c>
      <c r="C614" s="334" t="s">
        <v>1275</v>
      </c>
      <c r="D614" s="203" t="str">
        <f t="shared" si="18"/>
        <v>千葉県松戸市</v>
      </c>
      <c r="E614" s="334">
        <v>207</v>
      </c>
      <c r="F614" s="203">
        <f t="shared" si="19"/>
        <v>1</v>
      </c>
    </row>
    <row r="615" spans="1:6">
      <c r="A615" s="334">
        <v>208</v>
      </c>
      <c r="B615" s="334" t="s">
        <v>1056</v>
      </c>
      <c r="C615" s="334" t="s">
        <v>1178</v>
      </c>
      <c r="D615" s="203" t="str">
        <f t="shared" si="18"/>
        <v>千葉県野田市</v>
      </c>
      <c r="E615" s="334">
        <v>208</v>
      </c>
      <c r="F615" s="203">
        <f t="shared" si="19"/>
        <v>1</v>
      </c>
    </row>
    <row r="616" spans="1:6">
      <c r="A616" s="334">
        <v>210</v>
      </c>
      <c r="B616" s="334" t="s">
        <v>1056</v>
      </c>
      <c r="C616" s="334" t="s">
        <v>1277</v>
      </c>
      <c r="D616" s="203" t="str">
        <f t="shared" si="18"/>
        <v>千葉県茂原市</v>
      </c>
      <c r="E616" s="334">
        <v>210</v>
      </c>
      <c r="F616" s="203">
        <f t="shared" si="19"/>
        <v>1</v>
      </c>
    </row>
    <row r="617" spans="1:6">
      <c r="A617" s="334">
        <v>211</v>
      </c>
      <c r="B617" s="334" t="s">
        <v>1056</v>
      </c>
      <c r="C617" s="334" t="s">
        <v>1032</v>
      </c>
      <c r="D617" s="203" t="str">
        <f t="shared" si="18"/>
        <v>千葉県成田市</v>
      </c>
      <c r="E617" s="334">
        <v>211</v>
      </c>
      <c r="F617" s="203">
        <f t="shared" si="19"/>
        <v>1</v>
      </c>
    </row>
    <row r="618" spans="1:6">
      <c r="A618" s="334">
        <v>212</v>
      </c>
      <c r="B618" s="334" t="s">
        <v>1056</v>
      </c>
      <c r="C618" s="334" t="s">
        <v>1127</v>
      </c>
      <c r="D618" s="203" t="str">
        <f t="shared" si="18"/>
        <v>千葉県佐倉市</v>
      </c>
      <c r="E618" s="334">
        <v>212</v>
      </c>
      <c r="F618" s="203">
        <f t="shared" si="19"/>
        <v>1</v>
      </c>
    </row>
    <row r="619" spans="1:6">
      <c r="A619" s="334">
        <v>213</v>
      </c>
      <c r="B619" s="334" t="s">
        <v>1056</v>
      </c>
      <c r="C619" s="334" t="s">
        <v>306</v>
      </c>
      <c r="D619" s="203" t="str">
        <f t="shared" si="18"/>
        <v>千葉県東金市</v>
      </c>
      <c r="E619" s="334">
        <v>213</v>
      </c>
      <c r="F619" s="203">
        <f t="shared" si="19"/>
        <v>1</v>
      </c>
    </row>
    <row r="620" spans="1:6">
      <c r="A620" s="334">
        <v>215</v>
      </c>
      <c r="B620" s="334" t="s">
        <v>1056</v>
      </c>
      <c r="C620" s="334" t="s">
        <v>946</v>
      </c>
      <c r="D620" s="203" t="str">
        <f t="shared" si="18"/>
        <v>千葉県旭市</v>
      </c>
      <c r="E620" s="334">
        <v>215</v>
      </c>
      <c r="F620" s="203">
        <f t="shared" si="19"/>
        <v>1</v>
      </c>
    </row>
    <row r="621" spans="1:6">
      <c r="A621" s="334">
        <v>216</v>
      </c>
      <c r="B621" s="334" t="s">
        <v>1056</v>
      </c>
      <c r="C621" s="334" t="s">
        <v>1278</v>
      </c>
      <c r="D621" s="203" t="str">
        <f t="shared" si="18"/>
        <v>千葉県習志野市</v>
      </c>
      <c r="E621" s="334">
        <v>216</v>
      </c>
      <c r="F621" s="203">
        <f t="shared" si="19"/>
        <v>1</v>
      </c>
    </row>
    <row r="622" spans="1:6">
      <c r="A622" s="334">
        <v>217</v>
      </c>
      <c r="B622" s="334" t="s">
        <v>1056</v>
      </c>
      <c r="C622" s="334" t="s">
        <v>367</v>
      </c>
      <c r="D622" s="203" t="str">
        <f t="shared" si="18"/>
        <v>千葉県柏市</v>
      </c>
      <c r="E622" s="334">
        <v>217</v>
      </c>
      <c r="F622" s="203">
        <f t="shared" si="19"/>
        <v>1</v>
      </c>
    </row>
    <row r="623" spans="1:6">
      <c r="A623" s="334">
        <v>218</v>
      </c>
      <c r="B623" s="334" t="s">
        <v>1056</v>
      </c>
      <c r="C623" s="334" t="s">
        <v>1279</v>
      </c>
      <c r="D623" s="203" t="str">
        <f t="shared" si="18"/>
        <v>千葉県勝浦市</v>
      </c>
      <c r="E623" s="334">
        <v>218</v>
      </c>
      <c r="F623" s="203">
        <f t="shared" si="19"/>
        <v>1</v>
      </c>
    </row>
    <row r="624" spans="1:6">
      <c r="A624" s="334">
        <v>219</v>
      </c>
      <c r="B624" s="334" t="s">
        <v>1056</v>
      </c>
      <c r="C624" s="334" t="s">
        <v>1280</v>
      </c>
      <c r="D624" s="203" t="str">
        <f t="shared" si="18"/>
        <v>千葉県市原市</v>
      </c>
      <c r="E624" s="334">
        <v>219</v>
      </c>
      <c r="F624" s="203">
        <f t="shared" si="19"/>
        <v>1</v>
      </c>
    </row>
    <row r="625" spans="1:6">
      <c r="A625" s="334">
        <v>220</v>
      </c>
      <c r="B625" s="334" t="s">
        <v>1056</v>
      </c>
      <c r="C625" s="334" t="s">
        <v>1281</v>
      </c>
      <c r="D625" s="203" t="str">
        <f t="shared" si="18"/>
        <v>千葉県流山市</v>
      </c>
      <c r="E625" s="334">
        <v>220</v>
      </c>
      <c r="F625" s="203">
        <f t="shared" si="19"/>
        <v>1</v>
      </c>
    </row>
    <row r="626" spans="1:6">
      <c r="A626" s="334">
        <v>221</v>
      </c>
      <c r="B626" s="334" t="s">
        <v>1056</v>
      </c>
      <c r="C626" s="334" t="s">
        <v>1284</v>
      </c>
      <c r="D626" s="203" t="str">
        <f t="shared" si="18"/>
        <v>千葉県八千代市</v>
      </c>
      <c r="E626" s="334">
        <v>221</v>
      </c>
      <c r="F626" s="203">
        <f t="shared" si="19"/>
        <v>1</v>
      </c>
    </row>
    <row r="627" spans="1:6">
      <c r="A627" s="334">
        <v>222</v>
      </c>
      <c r="B627" s="334" t="s">
        <v>1056</v>
      </c>
      <c r="C627" s="334" t="s">
        <v>136</v>
      </c>
      <c r="D627" s="203" t="str">
        <f t="shared" si="18"/>
        <v>千葉県我孫子市</v>
      </c>
      <c r="E627" s="334">
        <v>222</v>
      </c>
      <c r="F627" s="203">
        <f t="shared" si="19"/>
        <v>1</v>
      </c>
    </row>
    <row r="628" spans="1:6">
      <c r="A628" s="334">
        <v>223</v>
      </c>
      <c r="B628" s="334" t="s">
        <v>1056</v>
      </c>
      <c r="C628" s="334" t="s">
        <v>1282</v>
      </c>
      <c r="D628" s="203" t="str">
        <f t="shared" si="18"/>
        <v>千葉県鴨川市</v>
      </c>
      <c r="E628" s="334">
        <v>223</v>
      </c>
      <c r="F628" s="203">
        <f t="shared" si="19"/>
        <v>1</v>
      </c>
    </row>
    <row r="629" spans="1:6">
      <c r="A629" s="334">
        <v>224</v>
      </c>
      <c r="B629" s="334" t="s">
        <v>1056</v>
      </c>
      <c r="C629" s="334" t="s">
        <v>1286</v>
      </c>
      <c r="D629" s="203" t="str">
        <f t="shared" si="18"/>
        <v>千葉県鎌ケ谷市</v>
      </c>
      <c r="E629" s="334">
        <v>224</v>
      </c>
      <c r="F629" s="203">
        <f t="shared" si="19"/>
        <v>1</v>
      </c>
    </row>
    <row r="630" spans="1:6">
      <c r="A630" s="334">
        <v>225</v>
      </c>
      <c r="B630" s="334" t="s">
        <v>1056</v>
      </c>
      <c r="C630" s="334" t="s">
        <v>1288</v>
      </c>
      <c r="D630" s="203" t="str">
        <f t="shared" si="18"/>
        <v>千葉県君津市</v>
      </c>
      <c r="E630" s="334">
        <v>225</v>
      </c>
      <c r="F630" s="203">
        <f t="shared" si="19"/>
        <v>1</v>
      </c>
    </row>
    <row r="631" spans="1:6">
      <c r="A631" s="334">
        <v>226</v>
      </c>
      <c r="B631" s="334" t="s">
        <v>1056</v>
      </c>
      <c r="C631" s="334" t="s">
        <v>1209</v>
      </c>
      <c r="D631" s="203" t="str">
        <f t="shared" si="18"/>
        <v>千葉県富津市</v>
      </c>
      <c r="E631" s="334">
        <v>226</v>
      </c>
      <c r="F631" s="203">
        <f t="shared" si="19"/>
        <v>1</v>
      </c>
    </row>
    <row r="632" spans="1:6">
      <c r="A632" s="334">
        <v>227</v>
      </c>
      <c r="B632" s="334" t="s">
        <v>1056</v>
      </c>
      <c r="C632" s="334" t="s">
        <v>770</v>
      </c>
      <c r="D632" s="203" t="str">
        <f t="shared" si="18"/>
        <v>千葉県浦安市</v>
      </c>
      <c r="E632" s="334">
        <v>227</v>
      </c>
      <c r="F632" s="203">
        <f t="shared" si="19"/>
        <v>1</v>
      </c>
    </row>
    <row r="633" spans="1:6">
      <c r="A633" s="334">
        <v>228</v>
      </c>
      <c r="B633" s="334" t="s">
        <v>1056</v>
      </c>
      <c r="C633" s="334" t="s">
        <v>441</v>
      </c>
      <c r="D633" s="203" t="str">
        <f t="shared" si="18"/>
        <v>千葉県四街道市</v>
      </c>
      <c r="E633" s="334">
        <v>228</v>
      </c>
      <c r="F633" s="203">
        <f t="shared" si="19"/>
        <v>1</v>
      </c>
    </row>
    <row r="634" spans="1:6">
      <c r="A634" s="334">
        <v>229</v>
      </c>
      <c r="B634" s="334" t="s">
        <v>1056</v>
      </c>
      <c r="C634" s="334" t="s">
        <v>130</v>
      </c>
      <c r="D634" s="203" t="str">
        <f t="shared" si="18"/>
        <v>千葉県袖ケ浦市</v>
      </c>
      <c r="E634" s="334">
        <v>229</v>
      </c>
      <c r="F634" s="203">
        <f t="shared" si="19"/>
        <v>1</v>
      </c>
    </row>
    <row r="635" spans="1:6">
      <c r="A635" s="334">
        <v>230</v>
      </c>
      <c r="B635" s="334" t="s">
        <v>1056</v>
      </c>
      <c r="C635" s="334" t="s">
        <v>194</v>
      </c>
      <c r="D635" s="203" t="str">
        <f t="shared" si="18"/>
        <v>千葉県八街市</v>
      </c>
      <c r="E635" s="334">
        <v>230</v>
      </c>
      <c r="F635" s="203">
        <f t="shared" si="19"/>
        <v>1</v>
      </c>
    </row>
    <row r="636" spans="1:6">
      <c r="A636" s="334">
        <v>231</v>
      </c>
      <c r="B636" s="334" t="s">
        <v>1056</v>
      </c>
      <c r="C636" s="334" t="s">
        <v>1290</v>
      </c>
      <c r="D636" s="203" t="str">
        <f t="shared" si="18"/>
        <v>千葉県印西市</v>
      </c>
      <c r="E636" s="334">
        <v>231</v>
      </c>
      <c r="F636" s="203">
        <f t="shared" si="19"/>
        <v>1</v>
      </c>
    </row>
    <row r="637" spans="1:6">
      <c r="A637" s="334">
        <v>232</v>
      </c>
      <c r="B637" s="334" t="s">
        <v>1056</v>
      </c>
      <c r="C637" s="334" t="s">
        <v>124</v>
      </c>
      <c r="D637" s="203" t="str">
        <f t="shared" si="18"/>
        <v>千葉県白井市</v>
      </c>
      <c r="E637" s="334">
        <v>232</v>
      </c>
      <c r="F637" s="203">
        <f t="shared" si="19"/>
        <v>1</v>
      </c>
    </row>
    <row r="638" spans="1:6">
      <c r="A638" s="334">
        <v>233</v>
      </c>
      <c r="B638" s="334" t="s">
        <v>1056</v>
      </c>
      <c r="C638" s="334" t="s">
        <v>1292</v>
      </c>
      <c r="D638" s="203" t="str">
        <f t="shared" si="18"/>
        <v>千葉県富里市</v>
      </c>
      <c r="E638" s="334">
        <v>233</v>
      </c>
      <c r="F638" s="203">
        <f t="shared" si="19"/>
        <v>1</v>
      </c>
    </row>
    <row r="639" spans="1:6">
      <c r="A639" s="334">
        <v>234</v>
      </c>
      <c r="B639" s="334" t="s">
        <v>1056</v>
      </c>
      <c r="C639" s="334" t="s">
        <v>1294</v>
      </c>
      <c r="D639" s="203" t="str">
        <f t="shared" si="18"/>
        <v>千葉県南房総市</v>
      </c>
      <c r="E639" s="334">
        <v>234</v>
      </c>
      <c r="F639" s="203">
        <f t="shared" si="19"/>
        <v>1</v>
      </c>
    </row>
    <row r="640" spans="1:6">
      <c r="A640" s="334">
        <v>235</v>
      </c>
      <c r="B640" s="334" t="s">
        <v>1056</v>
      </c>
      <c r="C640" s="334" t="s">
        <v>1298</v>
      </c>
      <c r="D640" s="203" t="str">
        <f t="shared" si="18"/>
        <v>千葉県匝瑳市</v>
      </c>
      <c r="E640" s="334">
        <v>235</v>
      </c>
      <c r="F640" s="203">
        <f t="shared" si="19"/>
        <v>1</v>
      </c>
    </row>
    <row r="641" spans="1:6">
      <c r="A641" s="334">
        <v>236</v>
      </c>
      <c r="B641" s="334" t="s">
        <v>1056</v>
      </c>
      <c r="C641" s="334" t="s">
        <v>752</v>
      </c>
      <c r="D641" s="203" t="str">
        <f t="shared" si="18"/>
        <v>千葉県香取市</v>
      </c>
      <c r="E641" s="334">
        <v>236</v>
      </c>
      <c r="F641" s="203">
        <f t="shared" si="19"/>
        <v>1</v>
      </c>
    </row>
    <row r="642" spans="1:6">
      <c r="A642" s="334">
        <v>237</v>
      </c>
      <c r="B642" s="334" t="s">
        <v>1056</v>
      </c>
      <c r="C642" s="334" t="s">
        <v>52</v>
      </c>
      <c r="D642" s="203" t="str">
        <f t="shared" ref="D642:D705" si="20">B642&amp;C642</f>
        <v>千葉県山武市</v>
      </c>
      <c r="E642" s="334">
        <v>237</v>
      </c>
      <c r="F642" s="203">
        <f t="shared" ref="F642:F705" si="21">COUNTIF(D:D,D642)</f>
        <v>1</v>
      </c>
    </row>
    <row r="643" spans="1:6">
      <c r="A643" s="334">
        <v>238</v>
      </c>
      <c r="B643" s="334" t="s">
        <v>1056</v>
      </c>
      <c r="C643" s="334" t="s">
        <v>1299</v>
      </c>
      <c r="D643" s="203" t="str">
        <f t="shared" si="20"/>
        <v>千葉県いすみ市</v>
      </c>
      <c r="E643" s="334">
        <v>238</v>
      </c>
      <c r="F643" s="203">
        <f t="shared" si="21"/>
        <v>1</v>
      </c>
    </row>
    <row r="644" spans="1:6">
      <c r="A644" s="334">
        <v>239</v>
      </c>
      <c r="B644" s="334" t="s">
        <v>1056</v>
      </c>
      <c r="C644" s="334" t="s">
        <v>661</v>
      </c>
      <c r="D644" s="203" t="str">
        <f t="shared" si="20"/>
        <v>千葉県大網白里市</v>
      </c>
      <c r="E644" s="334">
        <v>239</v>
      </c>
      <c r="F644" s="203">
        <f t="shared" si="21"/>
        <v>1</v>
      </c>
    </row>
    <row r="645" spans="1:6">
      <c r="A645" s="334">
        <v>322</v>
      </c>
      <c r="B645" s="334" t="s">
        <v>1056</v>
      </c>
      <c r="C645" s="334" t="s">
        <v>461</v>
      </c>
      <c r="D645" s="203" t="str">
        <f t="shared" si="20"/>
        <v>千葉県酒々井町</v>
      </c>
      <c r="E645" s="334">
        <v>322</v>
      </c>
      <c r="F645" s="203">
        <f t="shared" si="21"/>
        <v>1</v>
      </c>
    </row>
    <row r="646" spans="1:6">
      <c r="A646" s="334">
        <v>329</v>
      </c>
      <c r="B646" s="334" t="s">
        <v>1056</v>
      </c>
      <c r="C646" s="334" t="s">
        <v>1301</v>
      </c>
      <c r="D646" s="203" t="str">
        <f t="shared" si="20"/>
        <v>千葉県栄町</v>
      </c>
      <c r="E646" s="334">
        <v>329</v>
      </c>
      <c r="F646" s="203">
        <f t="shared" si="21"/>
        <v>1</v>
      </c>
    </row>
    <row r="647" spans="1:6">
      <c r="A647" s="334">
        <v>342</v>
      </c>
      <c r="B647" s="334" t="s">
        <v>1056</v>
      </c>
      <c r="C647" s="334" t="s">
        <v>1302</v>
      </c>
      <c r="D647" s="203" t="str">
        <f t="shared" si="20"/>
        <v>千葉県神崎町</v>
      </c>
      <c r="E647" s="334">
        <v>342</v>
      </c>
      <c r="F647" s="203">
        <f t="shared" si="21"/>
        <v>1</v>
      </c>
    </row>
    <row r="648" spans="1:6">
      <c r="A648" s="334">
        <v>347</v>
      </c>
      <c r="B648" s="334" t="s">
        <v>1056</v>
      </c>
      <c r="C648" s="334" t="s">
        <v>1305</v>
      </c>
      <c r="D648" s="203" t="str">
        <f t="shared" si="20"/>
        <v>千葉県多古町</v>
      </c>
      <c r="E648" s="334">
        <v>347</v>
      </c>
      <c r="F648" s="203">
        <f t="shared" si="21"/>
        <v>1</v>
      </c>
    </row>
    <row r="649" spans="1:6">
      <c r="A649" s="334">
        <v>349</v>
      </c>
      <c r="B649" s="334" t="s">
        <v>1056</v>
      </c>
      <c r="C649" s="334" t="s">
        <v>590</v>
      </c>
      <c r="D649" s="203" t="str">
        <f t="shared" si="20"/>
        <v>千葉県東庄町</v>
      </c>
      <c r="E649" s="334">
        <v>349</v>
      </c>
      <c r="F649" s="203">
        <f t="shared" si="21"/>
        <v>1</v>
      </c>
    </row>
    <row r="650" spans="1:6">
      <c r="A650" s="334">
        <v>403</v>
      </c>
      <c r="B650" s="334" t="s">
        <v>1056</v>
      </c>
      <c r="C650" s="334" t="s">
        <v>1308</v>
      </c>
      <c r="D650" s="203" t="str">
        <f t="shared" si="20"/>
        <v>千葉県九十九里町</v>
      </c>
      <c r="E650" s="334">
        <v>403</v>
      </c>
      <c r="F650" s="203">
        <f t="shared" si="21"/>
        <v>1</v>
      </c>
    </row>
    <row r="651" spans="1:6">
      <c r="A651" s="334">
        <v>409</v>
      </c>
      <c r="B651" s="334" t="s">
        <v>1056</v>
      </c>
      <c r="C651" s="334" t="s">
        <v>1309</v>
      </c>
      <c r="D651" s="203" t="str">
        <f t="shared" si="20"/>
        <v>千葉県芝山町</v>
      </c>
      <c r="E651" s="334">
        <v>409</v>
      </c>
      <c r="F651" s="203">
        <f t="shared" si="21"/>
        <v>1</v>
      </c>
    </row>
    <row r="652" spans="1:6">
      <c r="A652" s="334">
        <v>410</v>
      </c>
      <c r="B652" s="334" t="s">
        <v>1056</v>
      </c>
      <c r="C652" s="334" t="s">
        <v>1310</v>
      </c>
      <c r="D652" s="203" t="str">
        <f t="shared" si="20"/>
        <v>千葉県横芝光町</v>
      </c>
      <c r="E652" s="334">
        <v>410</v>
      </c>
      <c r="F652" s="203">
        <f t="shared" si="21"/>
        <v>1</v>
      </c>
    </row>
    <row r="653" spans="1:6">
      <c r="A653" s="334">
        <v>421</v>
      </c>
      <c r="B653" s="334" t="s">
        <v>1056</v>
      </c>
      <c r="C653" s="334" t="s">
        <v>1156</v>
      </c>
      <c r="D653" s="203" t="str">
        <f t="shared" si="20"/>
        <v>千葉県一宮町</v>
      </c>
      <c r="E653" s="334">
        <v>421</v>
      </c>
      <c r="F653" s="203">
        <f t="shared" si="21"/>
        <v>1</v>
      </c>
    </row>
    <row r="654" spans="1:6">
      <c r="A654" s="334">
        <v>422</v>
      </c>
      <c r="B654" s="334" t="s">
        <v>1056</v>
      </c>
      <c r="C654" s="334" t="s">
        <v>1311</v>
      </c>
      <c r="D654" s="203" t="str">
        <f t="shared" si="20"/>
        <v>千葉県睦沢町</v>
      </c>
      <c r="E654" s="334">
        <v>422</v>
      </c>
      <c r="F654" s="203">
        <f t="shared" si="21"/>
        <v>1</v>
      </c>
    </row>
    <row r="655" spans="1:6">
      <c r="A655" s="334">
        <v>423</v>
      </c>
      <c r="B655" s="334" t="s">
        <v>1056</v>
      </c>
      <c r="C655" s="334" t="s">
        <v>1312</v>
      </c>
      <c r="D655" s="203" t="str">
        <f t="shared" si="20"/>
        <v>千葉県長生村</v>
      </c>
      <c r="E655" s="334">
        <v>423</v>
      </c>
      <c r="F655" s="203">
        <f t="shared" si="21"/>
        <v>1</v>
      </c>
    </row>
    <row r="656" spans="1:6">
      <c r="A656" s="334">
        <v>424</v>
      </c>
      <c r="B656" s="334" t="s">
        <v>1056</v>
      </c>
      <c r="C656" s="334" t="s">
        <v>246</v>
      </c>
      <c r="D656" s="203" t="str">
        <f t="shared" si="20"/>
        <v>千葉県白子町</v>
      </c>
      <c r="E656" s="334">
        <v>424</v>
      </c>
      <c r="F656" s="203">
        <f t="shared" si="21"/>
        <v>1</v>
      </c>
    </row>
    <row r="657" spans="1:6">
      <c r="A657" s="334">
        <v>426</v>
      </c>
      <c r="B657" s="334" t="s">
        <v>1056</v>
      </c>
      <c r="C657" s="334" t="s">
        <v>1313</v>
      </c>
      <c r="D657" s="203" t="str">
        <f t="shared" si="20"/>
        <v>千葉県長柄町</v>
      </c>
      <c r="E657" s="334">
        <v>426</v>
      </c>
      <c r="F657" s="203">
        <f t="shared" si="21"/>
        <v>1</v>
      </c>
    </row>
    <row r="658" spans="1:6">
      <c r="A658" s="334">
        <v>427</v>
      </c>
      <c r="B658" s="334" t="s">
        <v>1056</v>
      </c>
      <c r="C658" s="334" t="s">
        <v>860</v>
      </c>
      <c r="D658" s="203" t="str">
        <f t="shared" si="20"/>
        <v>千葉県長南町</v>
      </c>
      <c r="E658" s="334">
        <v>427</v>
      </c>
      <c r="F658" s="203">
        <f t="shared" si="21"/>
        <v>1</v>
      </c>
    </row>
    <row r="659" spans="1:6">
      <c r="A659" s="334">
        <v>441</v>
      </c>
      <c r="B659" s="334" t="s">
        <v>1056</v>
      </c>
      <c r="C659" s="334" t="s">
        <v>637</v>
      </c>
      <c r="D659" s="203" t="str">
        <f t="shared" si="20"/>
        <v>千葉県大多喜町</v>
      </c>
      <c r="E659" s="334">
        <v>441</v>
      </c>
      <c r="F659" s="203">
        <f t="shared" si="21"/>
        <v>1</v>
      </c>
    </row>
    <row r="660" spans="1:6">
      <c r="A660" s="334">
        <v>443</v>
      </c>
      <c r="B660" s="334" t="s">
        <v>1056</v>
      </c>
      <c r="C660" s="334" t="s">
        <v>1315</v>
      </c>
      <c r="D660" s="203" t="str">
        <f t="shared" si="20"/>
        <v>千葉県御宿町</v>
      </c>
      <c r="E660" s="334">
        <v>443</v>
      </c>
      <c r="F660" s="203">
        <f t="shared" si="21"/>
        <v>1</v>
      </c>
    </row>
    <row r="661" spans="1:6">
      <c r="A661" s="334">
        <v>463</v>
      </c>
      <c r="B661" s="334" t="s">
        <v>1056</v>
      </c>
      <c r="C661" s="334" t="s">
        <v>1196</v>
      </c>
      <c r="D661" s="203" t="str">
        <f t="shared" si="20"/>
        <v>千葉県鋸南町</v>
      </c>
      <c r="E661" s="334">
        <v>463</v>
      </c>
      <c r="F661" s="203">
        <f t="shared" si="21"/>
        <v>1</v>
      </c>
    </row>
    <row r="662" spans="1:6">
      <c r="A662" s="334">
        <v>101</v>
      </c>
      <c r="B662" s="334" t="s">
        <v>1316</v>
      </c>
      <c r="C662" s="334" t="s">
        <v>1319</v>
      </c>
      <c r="D662" s="203" t="str">
        <f t="shared" si="20"/>
        <v>東京都千代田区</v>
      </c>
      <c r="E662" s="334">
        <v>101</v>
      </c>
      <c r="F662" s="203">
        <f t="shared" si="21"/>
        <v>1</v>
      </c>
    </row>
    <row r="663" spans="1:6">
      <c r="A663" s="334">
        <v>102</v>
      </c>
      <c r="B663" s="334" t="s">
        <v>1316</v>
      </c>
      <c r="C663" s="334" t="s">
        <v>1295</v>
      </c>
      <c r="D663" s="203" t="str">
        <f t="shared" si="20"/>
        <v>東京都中央区</v>
      </c>
      <c r="E663" s="334">
        <v>102</v>
      </c>
      <c r="F663" s="203">
        <f t="shared" si="21"/>
        <v>1</v>
      </c>
    </row>
    <row r="664" spans="1:6">
      <c r="A664" s="334">
        <v>103</v>
      </c>
      <c r="B664" s="334" t="s">
        <v>1316</v>
      </c>
      <c r="C664" s="334" t="s">
        <v>1320</v>
      </c>
      <c r="D664" s="203" t="str">
        <f t="shared" si="20"/>
        <v>東京都港区</v>
      </c>
      <c r="E664" s="334">
        <v>103</v>
      </c>
      <c r="F664" s="203">
        <f t="shared" si="21"/>
        <v>1</v>
      </c>
    </row>
    <row r="665" spans="1:6">
      <c r="A665" s="334">
        <v>104</v>
      </c>
      <c r="B665" s="334" t="s">
        <v>1316</v>
      </c>
      <c r="C665" s="334" t="s">
        <v>1323</v>
      </c>
      <c r="D665" s="203" t="str">
        <f t="shared" si="20"/>
        <v>東京都新宿区</v>
      </c>
      <c r="E665" s="334">
        <v>104</v>
      </c>
      <c r="F665" s="203">
        <f t="shared" si="21"/>
        <v>1</v>
      </c>
    </row>
    <row r="666" spans="1:6">
      <c r="A666" s="334">
        <v>105</v>
      </c>
      <c r="B666" s="334" t="s">
        <v>1316</v>
      </c>
      <c r="C666" s="334" t="s">
        <v>384</v>
      </c>
      <c r="D666" s="203" t="str">
        <f t="shared" si="20"/>
        <v>東京都文京区</v>
      </c>
      <c r="E666" s="334">
        <v>105</v>
      </c>
      <c r="F666" s="203">
        <f t="shared" si="21"/>
        <v>1</v>
      </c>
    </row>
    <row r="667" spans="1:6">
      <c r="A667" s="334">
        <v>106</v>
      </c>
      <c r="B667" s="334" t="s">
        <v>1316</v>
      </c>
      <c r="C667" s="334" t="s">
        <v>520</v>
      </c>
      <c r="D667" s="203" t="str">
        <f t="shared" si="20"/>
        <v>東京都台東区</v>
      </c>
      <c r="E667" s="334">
        <v>106</v>
      </c>
      <c r="F667" s="203">
        <f t="shared" si="21"/>
        <v>1</v>
      </c>
    </row>
    <row r="668" spans="1:6">
      <c r="A668" s="334">
        <v>107</v>
      </c>
      <c r="B668" s="334" t="s">
        <v>1316</v>
      </c>
      <c r="C668" s="334" t="s">
        <v>1325</v>
      </c>
      <c r="D668" s="203" t="str">
        <f t="shared" si="20"/>
        <v>東京都墨田区</v>
      </c>
      <c r="E668" s="334">
        <v>107</v>
      </c>
      <c r="F668" s="203">
        <f t="shared" si="21"/>
        <v>1</v>
      </c>
    </row>
    <row r="669" spans="1:6">
      <c r="A669" s="334">
        <v>108</v>
      </c>
      <c r="B669" s="334" t="s">
        <v>1316</v>
      </c>
      <c r="C669" s="334" t="s">
        <v>1011</v>
      </c>
      <c r="D669" s="203" t="str">
        <f t="shared" si="20"/>
        <v>東京都江東区</v>
      </c>
      <c r="E669" s="334">
        <v>108</v>
      </c>
      <c r="F669" s="203">
        <f t="shared" si="21"/>
        <v>1</v>
      </c>
    </row>
    <row r="670" spans="1:6">
      <c r="A670" s="334">
        <v>109</v>
      </c>
      <c r="B670" s="334" t="s">
        <v>1316</v>
      </c>
      <c r="C670" s="334" t="s">
        <v>1326</v>
      </c>
      <c r="D670" s="203" t="str">
        <f t="shared" si="20"/>
        <v>東京都品川区</v>
      </c>
      <c r="E670" s="334">
        <v>109</v>
      </c>
      <c r="F670" s="203">
        <f t="shared" si="21"/>
        <v>1</v>
      </c>
    </row>
    <row r="671" spans="1:6">
      <c r="A671" s="334">
        <v>110</v>
      </c>
      <c r="B671" s="334" t="s">
        <v>1316</v>
      </c>
      <c r="C671" s="334" t="s">
        <v>1327</v>
      </c>
      <c r="D671" s="203" t="str">
        <f t="shared" si="20"/>
        <v>東京都目黒区</v>
      </c>
      <c r="E671" s="334">
        <v>110</v>
      </c>
      <c r="F671" s="203">
        <f t="shared" si="21"/>
        <v>1</v>
      </c>
    </row>
    <row r="672" spans="1:6">
      <c r="A672" s="334">
        <v>111</v>
      </c>
      <c r="B672" s="334" t="s">
        <v>1316</v>
      </c>
      <c r="C672" s="334" t="s">
        <v>1330</v>
      </c>
      <c r="D672" s="203" t="str">
        <f t="shared" si="20"/>
        <v>東京都大田区</v>
      </c>
      <c r="E672" s="334">
        <v>111</v>
      </c>
      <c r="F672" s="203">
        <f t="shared" si="21"/>
        <v>1</v>
      </c>
    </row>
    <row r="673" spans="1:6">
      <c r="A673" s="334">
        <v>112</v>
      </c>
      <c r="B673" s="334" t="s">
        <v>1316</v>
      </c>
      <c r="C673" s="334" t="s">
        <v>1331</v>
      </c>
      <c r="D673" s="203" t="str">
        <f t="shared" si="20"/>
        <v>東京都世田谷区</v>
      </c>
      <c r="E673" s="334">
        <v>112</v>
      </c>
      <c r="F673" s="203">
        <f t="shared" si="21"/>
        <v>1</v>
      </c>
    </row>
    <row r="674" spans="1:6">
      <c r="A674" s="334">
        <v>113</v>
      </c>
      <c r="B674" s="334" t="s">
        <v>1316</v>
      </c>
      <c r="C674" s="334" t="s">
        <v>875</v>
      </c>
      <c r="D674" s="203" t="str">
        <f t="shared" si="20"/>
        <v>東京都渋谷区</v>
      </c>
      <c r="E674" s="334">
        <v>113</v>
      </c>
      <c r="F674" s="203">
        <f t="shared" si="21"/>
        <v>1</v>
      </c>
    </row>
    <row r="675" spans="1:6">
      <c r="A675" s="334">
        <v>114</v>
      </c>
      <c r="B675" s="334" t="s">
        <v>1316</v>
      </c>
      <c r="C675" s="334" t="s">
        <v>1332</v>
      </c>
      <c r="D675" s="203" t="str">
        <f t="shared" si="20"/>
        <v>東京都中野区</v>
      </c>
      <c r="E675" s="334">
        <v>114</v>
      </c>
      <c r="F675" s="203">
        <f t="shared" si="21"/>
        <v>1</v>
      </c>
    </row>
    <row r="676" spans="1:6">
      <c r="A676" s="334">
        <v>115</v>
      </c>
      <c r="B676" s="334" t="s">
        <v>1316</v>
      </c>
      <c r="C676" s="334" t="s">
        <v>531</v>
      </c>
      <c r="D676" s="203" t="str">
        <f t="shared" si="20"/>
        <v>東京都杉並区</v>
      </c>
      <c r="E676" s="334">
        <v>115</v>
      </c>
      <c r="F676" s="203">
        <f t="shared" si="21"/>
        <v>1</v>
      </c>
    </row>
    <row r="677" spans="1:6">
      <c r="A677" s="334">
        <v>116</v>
      </c>
      <c r="B677" s="334" t="s">
        <v>1316</v>
      </c>
      <c r="C677" s="334" t="s">
        <v>1333</v>
      </c>
      <c r="D677" s="203" t="str">
        <f t="shared" si="20"/>
        <v>東京都豊島区</v>
      </c>
      <c r="E677" s="334">
        <v>116</v>
      </c>
      <c r="F677" s="203">
        <f t="shared" si="21"/>
        <v>1</v>
      </c>
    </row>
    <row r="678" spans="1:6">
      <c r="A678" s="334">
        <v>117</v>
      </c>
      <c r="B678" s="334" t="s">
        <v>1316</v>
      </c>
      <c r="C678" s="334" t="s">
        <v>428</v>
      </c>
      <c r="D678" s="203" t="str">
        <f t="shared" si="20"/>
        <v>東京都北区</v>
      </c>
      <c r="E678" s="334">
        <v>117</v>
      </c>
      <c r="F678" s="203">
        <f t="shared" si="21"/>
        <v>1</v>
      </c>
    </row>
    <row r="679" spans="1:6">
      <c r="A679" s="334">
        <v>118</v>
      </c>
      <c r="B679" s="334" t="s">
        <v>1316</v>
      </c>
      <c r="C679" s="334" t="s">
        <v>224</v>
      </c>
      <c r="D679" s="203" t="str">
        <f t="shared" si="20"/>
        <v>東京都荒川区</v>
      </c>
      <c r="E679" s="334">
        <v>118</v>
      </c>
      <c r="F679" s="203">
        <f t="shared" si="21"/>
        <v>1</v>
      </c>
    </row>
    <row r="680" spans="1:6">
      <c r="A680" s="334">
        <v>119</v>
      </c>
      <c r="B680" s="334" t="s">
        <v>1316</v>
      </c>
      <c r="C680" s="334" t="s">
        <v>244</v>
      </c>
      <c r="D680" s="203" t="str">
        <f t="shared" si="20"/>
        <v>東京都板橋区</v>
      </c>
      <c r="E680" s="334">
        <v>119</v>
      </c>
      <c r="F680" s="203">
        <f t="shared" si="21"/>
        <v>1</v>
      </c>
    </row>
    <row r="681" spans="1:6">
      <c r="A681" s="334">
        <v>120</v>
      </c>
      <c r="B681" s="334" t="s">
        <v>1316</v>
      </c>
      <c r="C681" s="334" t="s">
        <v>1334</v>
      </c>
      <c r="D681" s="203" t="str">
        <f t="shared" si="20"/>
        <v>東京都練馬区</v>
      </c>
      <c r="E681" s="334">
        <v>120</v>
      </c>
      <c r="F681" s="203">
        <f t="shared" si="21"/>
        <v>1</v>
      </c>
    </row>
    <row r="682" spans="1:6">
      <c r="A682" s="334">
        <v>121</v>
      </c>
      <c r="B682" s="334" t="s">
        <v>1316</v>
      </c>
      <c r="C682" s="334" t="s">
        <v>1258</v>
      </c>
      <c r="D682" s="203" t="str">
        <f t="shared" si="20"/>
        <v>東京都足立区</v>
      </c>
      <c r="E682" s="334">
        <v>121</v>
      </c>
      <c r="F682" s="203">
        <f t="shared" si="21"/>
        <v>1</v>
      </c>
    </row>
    <row r="683" spans="1:6">
      <c r="A683" s="334">
        <v>122</v>
      </c>
      <c r="B683" s="334" t="s">
        <v>1316</v>
      </c>
      <c r="C683" s="334" t="s">
        <v>1337</v>
      </c>
      <c r="D683" s="203" t="str">
        <f t="shared" si="20"/>
        <v>東京都葛飾区</v>
      </c>
      <c r="E683" s="334">
        <v>122</v>
      </c>
      <c r="F683" s="203">
        <f t="shared" si="21"/>
        <v>1</v>
      </c>
    </row>
    <row r="684" spans="1:6">
      <c r="A684" s="334">
        <v>123</v>
      </c>
      <c r="B684" s="334" t="s">
        <v>1316</v>
      </c>
      <c r="C684" s="334" t="s">
        <v>974</v>
      </c>
      <c r="D684" s="203" t="str">
        <f t="shared" si="20"/>
        <v>東京都江戸川区</v>
      </c>
      <c r="E684" s="334">
        <v>123</v>
      </c>
      <c r="F684" s="203">
        <f t="shared" si="21"/>
        <v>1</v>
      </c>
    </row>
    <row r="685" spans="1:6">
      <c r="A685" s="334">
        <v>201</v>
      </c>
      <c r="B685" s="334" t="s">
        <v>1316</v>
      </c>
      <c r="C685" s="334" t="s">
        <v>159</v>
      </c>
      <c r="D685" s="203" t="str">
        <f t="shared" si="20"/>
        <v>東京都八王子市</v>
      </c>
      <c r="E685" s="334">
        <v>201</v>
      </c>
      <c r="F685" s="203">
        <f t="shared" si="21"/>
        <v>1</v>
      </c>
    </row>
    <row r="686" spans="1:6">
      <c r="A686" s="334">
        <v>202</v>
      </c>
      <c r="B686" s="334" t="s">
        <v>1316</v>
      </c>
      <c r="C686" s="334" t="s">
        <v>591</v>
      </c>
      <c r="D686" s="203" t="str">
        <f t="shared" si="20"/>
        <v>東京都立川市</v>
      </c>
      <c r="E686" s="334">
        <v>202</v>
      </c>
      <c r="F686" s="203">
        <f t="shared" si="21"/>
        <v>1</v>
      </c>
    </row>
    <row r="687" spans="1:6">
      <c r="A687" s="334">
        <v>203</v>
      </c>
      <c r="B687" s="334" t="s">
        <v>1316</v>
      </c>
      <c r="C687" s="334" t="s">
        <v>1338</v>
      </c>
      <c r="D687" s="203" t="str">
        <f t="shared" si="20"/>
        <v>東京都武蔵野市</v>
      </c>
      <c r="E687" s="334">
        <v>203</v>
      </c>
      <c r="F687" s="203">
        <f t="shared" si="21"/>
        <v>1</v>
      </c>
    </row>
    <row r="688" spans="1:6">
      <c r="A688" s="334">
        <v>204</v>
      </c>
      <c r="B688" s="334" t="s">
        <v>1316</v>
      </c>
      <c r="C688" s="334" t="s">
        <v>854</v>
      </c>
      <c r="D688" s="203" t="str">
        <f t="shared" si="20"/>
        <v>東京都三鷹市</v>
      </c>
      <c r="E688" s="334">
        <v>204</v>
      </c>
      <c r="F688" s="203">
        <f t="shared" si="21"/>
        <v>1</v>
      </c>
    </row>
    <row r="689" spans="1:6">
      <c r="A689" s="334">
        <v>205</v>
      </c>
      <c r="B689" s="334" t="s">
        <v>1316</v>
      </c>
      <c r="C689" s="334" t="s">
        <v>43</v>
      </c>
      <c r="D689" s="203" t="str">
        <f t="shared" si="20"/>
        <v>東京都青梅市</v>
      </c>
      <c r="E689" s="334">
        <v>205</v>
      </c>
      <c r="F689" s="203">
        <f t="shared" si="21"/>
        <v>1</v>
      </c>
    </row>
    <row r="690" spans="1:6">
      <c r="A690" s="334">
        <v>206</v>
      </c>
      <c r="B690" s="334" t="s">
        <v>1316</v>
      </c>
      <c r="C690" s="334" t="s">
        <v>372</v>
      </c>
      <c r="D690" s="203" t="str">
        <f t="shared" si="20"/>
        <v>東京都府中市</v>
      </c>
      <c r="E690" s="334">
        <v>206</v>
      </c>
      <c r="F690" s="203">
        <f t="shared" si="21"/>
        <v>1</v>
      </c>
    </row>
    <row r="691" spans="1:6">
      <c r="A691" s="334">
        <v>207</v>
      </c>
      <c r="B691" s="334" t="s">
        <v>1316</v>
      </c>
      <c r="C691" s="334" t="s">
        <v>1090</v>
      </c>
      <c r="D691" s="203" t="str">
        <f t="shared" si="20"/>
        <v>東京都昭島市</v>
      </c>
      <c r="E691" s="334">
        <v>207</v>
      </c>
      <c r="F691" s="203">
        <f t="shared" si="21"/>
        <v>1</v>
      </c>
    </row>
    <row r="692" spans="1:6">
      <c r="A692" s="334">
        <v>208</v>
      </c>
      <c r="B692" s="334" t="s">
        <v>1316</v>
      </c>
      <c r="C692" s="334" t="s">
        <v>1339</v>
      </c>
      <c r="D692" s="203" t="str">
        <f t="shared" si="20"/>
        <v>東京都調布市</v>
      </c>
      <c r="E692" s="334">
        <v>208</v>
      </c>
      <c r="F692" s="203">
        <f t="shared" si="21"/>
        <v>1</v>
      </c>
    </row>
    <row r="693" spans="1:6">
      <c r="A693" s="334">
        <v>209</v>
      </c>
      <c r="B693" s="334" t="s">
        <v>1316</v>
      </c>
      <c r="C693" s="334" t="s">
        <v>660</v>
      </c>
      <c r="D693" s="203" t="str">
        <f t="shared" si="20"/>
        <v>東京都町田市</v>
      </c>
      <c r="E693" s="334">
        <v>209</v>
      </c>
      <c r="F693" s="203">
        <f t="shared" si="21"/>
        <v>1</v>
      </c>
    </row>
    <row r="694" spans="1:6">
      <c r="A694" s="334">
        <v>210</v>
      </c>
      <c r="B694" s="334" t="s">
        <v>1316</v>
      </c>
      <c r="C694" s="334" t="s">
        <v>1340</v>
      </c>
      <c r="D694" s="203" t="str">
        <f t="shared" si="20"/>
        <v>東京都小金井市</v>
      </c>
      <c r="E694" s="334">
        <v>210</v>
      </c>
      <c r="F694" s="203">
        <f t="shared" si="21"/>
        <v>1</v>
      </c>
    </row>
    <row r="695" spans="1:6">
      <c r="A695" s="334">
        <v>211</v>
      </c>
      <c r="B695" s="334" t="s">
        <v>1316</v>
      </c>
      <c r="C695" s="334" t="s">
        <v>275</v>
      </c>
      <c r="D695" s="203" t="str">
        <f t="shared" si="20"/>
        <v>東京都小平市</v>
      </c>
      <c r="E695" s="334">
        <v>211</v>
      </c>
      <c r="F695" s="203">
        <f t="shared" si="21"/>
        <v>1</v>
      </c>
    </row>
    <row r="696" spans="1:6">
      <c r="A696" s="334">
        <v>212</v>
      </c>
      <c r="B696" s="334" t="s">
        <v>1316</v>
      </c>
      <c r="C696" s="334" t="s">
        <v>18</v>
      </c>
      <c r="D696" s="203" t="str">
        <f t="shared" si="20"/>
        <v>東京都日野市</v>
      </c>
      <c r="E696" s="334">
        <v>212</v>
      </c>
      <c r="F696" s="203">
        <f t="shared" si="21"/>
        <v>1</v>
      </c>
    </row>
    <row r="697" spans="1:6">
      <c r="A697" s="334">
        <v>213</v>
      </c>
      <c r="B697" s="334" t="s">
        <v>1316</v>
      </c>
      <c r="C697" s="334" t="s">
        <v>599</v>
      </c>
      <c r="D697" s="203" t="str">
        <f t="shared" si="20"/>
        <v>東京都東村山市</v>
      </c>
      <c r="E697" s="334">
        <v>213</v>
      </c>
      <c r="F697" s="203">
        <f t="shared" si="21"/>
        <v>1</v>
      </c>
    </row>
    <row r="698" spans="1:6">
      <c r="A698" s="334">
        <v>214</v>
      </c>
      <c r="B698" s="334" t="s">
        <v>1316</v>
      </c>
      <c r="C698" s="334" t="s">
        <v>1342</v>
      </c>
      <c r="D698" s="203" t="str">
        <f t="shared" si="20"/>
        <v>東京都国分寺市</v>
      </c>
      <c r="E698" s="334">
        <v>214</v>
      </c>
      <c r="F698" s="203">
        <f t="shared" si="21"/>
        <v>1</v>
      </c>
    </row>
    <row r="699" spans="1:6">
      <c r="A699" s="334">
        <v>215</v>
      </c>
      <c r="B699" s="334" t="s">
        <v>1316</v>
      </c>
      <c r="C699" s="334" t="s">
        <v>1345</v>
      </c>
      <c r="D699" s="203" t="str">
        <f t="shared" si="20"/>
        <v>東京都国立市</v>
      </c>
      <c r="E699" s="334">
        <v>215</v>
      </c>
      <c r="F699" s="203">
        <f t="shared" si="21"/>
        <v>1</v>
      </c>
    </row>
    <row r="700" spans="1:6">
      <c r="A700" s="334">
        <v>218</v>
      </c>
      <c r="B700" s="334" t="s">
        <v>1316</v>
      </c>
      <c r="C700" s="334" t="s">
        <v>1346</v>
      </c>
      <c r="D700" s="203" t="str">
        <f t="shared" si="20"/>
        <v>東京都福生市</v>
      </c>
      <c r="E700" s="334">
        <v>218</v>
      </c>
      <c r="F700" s="203">
        <f t="shared" si="21"/>
        <v>1</v>
      </c>
    </row>
    <row r="701" spans="1:6">
      <c r="A701" s="334">
        <v>219</v>
      </c>
      <c r="B701" s="334" t="s">
        <v>1316</v>
      </c>
      <c r="C701" s="334" t="s">
        <v>1268</v>
      </c>
      <c r="D701" s="203" t="str">
        <f t="shared" si="20"/>
        <v>東京都狛江市</v>
      </c>
      <c r="E701" s="334">
        <v>219</v>
      </c>
      <c r="F701" s="203">
        <f t="shared" si="21"/>
        <v>1</v>
      </c>
    </row>
    <row r="702" spans="1:6">
      <c r="A702" s="334">
        <v>220</v>
      </c>
      <c r="B702" s="334" t="s">
        <v>1316</v>
      </c>
      <c r="C702" s="334" t="s">
        <v>96</v>
      </c>
      <c r="D702" s="203" t="str">
        <f t="shared" si="20"/>
        <v>東京都東大和市</v>
      </c>
      <c r="E702" s="334">
        <v>220</v>
      </c>
      <c r="F702" s="203">
        <f t="shared" si="21"/>
        <v>1</v>
      </c>
    </row>
    <row r="703" spans="1:6">
      <c r="A703" s="334">
        <v>221</v>
      </c>
      <c r="B703" s="334" t="s">
        <v>1316</v>
      </c>
      <c r="C703" s="334" t="s">
        <v>35</v>
      </c>
      <c r="D703" s="203" t="str">
        <f t="shared" si="20"/>
        <v>東京都清瀬市</v>
      </c>
      <c r="E703" s="334">
        <v>221</v>
      </c>
      <c r="F703" s="203">
        <f t="shared" si="21"/>
        <v>1</v>
      </c>
    </row>
    <row r="704" spans="1:6">
      <c r="A704" s="334">
        <v>222</v>
      </c>
      <c r="B704" s="334" t="s">
        <v>1316</v>
      </c>
      <c r="C704" s="334" t="s">
        <v>867</v>
      </c>
      <c r="D704" s="203" t="str">
        <f t="shared" si="20"/>
        <v>東京都東久留米市</v>
      </c>
      <c r="E704" s="334">
        <v>222</v>
      </c>
      <c r="F704" s="203">
        <f t="shared" si="21"/>
        <v>1</v>
      </c>
    </row>
    <row r="705" spans="1:6">
      <c r="A705" s="334">
        <v>223</v>
      </c>
      <c r="B705" s="334" t="s">
        <v>1316</v>
      </c>
      <c r="C705" s="334" t="s">
        <v>1348</v>
      </c>
      <c r="D705" s="203" t="str">
        <f t="shared" si="20"/>
        <v>東京都武蔵村山市</v>
      </c>
      <c r="E705" s="334">
        <v>223</v>
      </c>
      <c r="F705" s="203">
        <f t="shared" si="21"/>
        <v>1</v>
      </c>
    </row>
    <row r="706" spans="1:6">
      <c r="A706" s="334">
        <v>224</v>
      </c>
      <c r="B706" s="334" t="s">
        <v>1316</v>
      </c>
      <c r="C706" s="334" t="s">
        <v>1349</v>
      </c>
      <c r="D706" s="203" t="str">
        <f t="shared" ref="D706:D769" si="22">B706&amp;C706</f>
        <v>東京都多摩市</v>
      </c>
      <c r="E706" s="334">
        <v>224</v>
      </c>
      <c r="F706" s="203">
        <f t="shared" ref="F706:F769" si="23">COUNTIF(D:D,D706)</f>
        <v>1</v>
      </c>
    </row>
    <row r="707" spans="1:6">
      <c r="A707" s="334">
        <v>225</v>
      </c>
      <c r="B707" s="334" t="s">
        <v>1316</v>
      </c>
      <c r="C707" s="334" t="s">
        <v>301</v>
      </c>
      <c r="D707" s="203" t="str">
        <f t="shared" si="22"/>
        <v>東京都稲城市</v>
      </c>
      <c r="E707" s="334">
        <v>225</v>
      </c>
      <c r="F707" s="203">
        <f t="shared" si="23"/>
        <v>1</v>
      </c>
    </row>
    <row r="708" spans="1:6">
      <c r="A708" s="334">
        <v>227</v>
      </c>
      <c r="B708" s="334" t="s">
        <v>1316</v>
      </c>
      <c r="C708" s="334" t="s">
        <v>1352</v>
      </c>
      <c r="D708" s="203" t="str">
        <f t="shared" si="22"/>
        <v>東京都羽村市</v>
      </c>
      <c r="E708" s="334">
        <v>227</v>
      </c>
      <c r="F708" s="203">
        <f t="shared" si="23"/>
        <v>1</v>
      </c>
    </row>
    <row r="709" spans="1:6">
      <c r="A709" s="334">
        <v>228</v>
      </c>
      <c r="B709" s="334" t="s">
        <v>1316</v>
      </c>
      <c r="C709" s="334" t="s">
        <v>1353</v>
      </c>
      <c r="D709" s="203" t="str">
        <f t="shared" si="22"/>
        <v>東京都あきる野市</v>
      </c>
      <c r="E709" s="334">
        <v>228</v>
      </c>
      <c r="F709" s="203">
        <f t="shared" si="23"/>
        <v>1</v>
      </c>
    </row>
    <row r="710" spans="1:6">
      <c r="A710" s="334">
        <v>229</v>
      </c>
      <c r="B710" s="334" t="s">
        <v>1316</v>
      </c>
      <c r="C710" s="334" t="s">
        <v>732</v>
      </c>
      <c r="D710" s="203" t="str">
        <f t="shared" si="22"/>
        <v>東京都西東京市</v>
      </c>
      <c r="E710" s="334">
        <v>229</v>
      </c>
      <c r="F710" s="203">
        <f t="shared" si="23"/>
        <v>1</v>
      </c>
    </row>
    <row r="711" spans="1:6">
      <c r="A711" s="334">
        <v>303</v>
      </c>
      <c r="B711" s="334" t="s">
        <v>1316</v>
      </c>
      <c r="C711" s="334" t="s">
        <v>1114</v>
      </c>
      <c r="D711" s="203" t="str">
        <f t="shared" si="22"/>
        <v>東京都瑞穂町</v>
      </c>
      <c r="E711" s="334">
        <v>303</v>
      </c>
      <c r="F711" s="203">
        <f t="shared" si="23"/>
        <v>1</v>
      </c>
    </row>
    <row r="712" spans="1:6">
      <c r="A712" s="334">
        <v>305</v>
      </c>
      <c r="B712" s="334" t="s">
        <v>1316</v>
      </c>
      <c r="C712" s="334" t="s">
        <v>1356</v>
      </c>
      <c r="D712" s="203" t="str">
        <f t="shared" si="22"/>
        <v>東京都日の出町</v>
      </c>
      <c r="E712" s="334">
        <v>305</v>
      </c>
      <c r="F712" s="203">
        <f t="shared" si="23"/>
        <v>1</v>
      </c>
    </row>
    <row r="713" spans="1:6">
      <c r="A713" s="334">
        <v>307</v>
      </c>
      <c r="B713" s="334" t="s">
        <v>1316</v>
      </c>
      <c r="C713" s="334" t="s">
        <v>1357</v>
      </c>
      <c r="D713" s="203" t="str">
        <f t="shared" si="22"/>
        <v>東京都檜原村</v>
      </c>
      <c r="E713" s="334">
        <v>307</v>
      </c>
      <c r="F713" s="203">
        <f t="shared" si="23"/>
        <v>1</v>
      </c>
    </row>
    <row r="714" spans="1:6">
      <c r="A714" s="334">
        <v>308</v>
      </c>
      <c r="B714" s="334" t="s">
        <v>1316</v>
      </c>
      <c r="C714" s="334" t="s">
        <v>1263</v>
      </c>
      <c r="D714" s="203" t="str">
        <f t="shared" si="22"/>
        <v>東京都奥多摩町</v>
      </c>
      <c r="E714" s="334">
        <v>308</v>
      </c>
      <c r="F714" s="203">
        <f t="shared" si="23"/>
        <v>1</v>
      </c>
    </row>
    <row r="715" spans="1:6">
      <c r="A715" s="334">
        <v>361</v>
      </c>
      <c r="B715" s="334" t="s">
        <v>1316</v>
      </c>
      <c r="C715" s="334" t="s">
        <v>1359</v>
      </c>
      <c r="D715" s="203" t="str">
        <f t="shared" si="22"/>
        <v>東京都大島町</v>
      </c>
      <c r="E715" s="334">
        <v>361</v>
      </c>
      <c r="F715" s="203">
        <f t="shared" si="23"/>
        <v>1</v>
      </c>
    </row>
    <row r="716" spans="1:6">
      <c r="A716" s="334">
        <v>362</v>
      </c>
      <c r="B716" s="334" t="s">
        <v>1316</v>
      </c>
      <c r="C716" s="334" t="s">
        <v>327</v>
      </c>
      <c r="D716" s="203" t="str">
        <f t="shared" si="22"/>
        <v>東京都利島村</v>
      </c>
      <c r="E716" s="334">
        <v>362</v>
      </c>
      <c r="F716" s="203">
        <f t="shared" si="23"/>
        <v>1</v>
      </c>
    </row>
    <row r="717" spans="1:6">
      <c r="A717" s="334">
        <v>363</v>
      </c>
      <c r="B717" s="334" t="s">
        <v>1316</v>
      </c>
      <c r="C717" s="334" t="s">
        <v>1257</v>
      </c>
      <c r="D717" s="203" t="str">
        <f t="shared" si="22"/>
        <v>東京都新島村</v>
      </c>
      <c r="E717" s="334">
        <v>363</v>
      </c>
      <c r="F717" s="203">
        <f t="shared" si="23"/>
        <v>1</v>
      </c>
    </row>
    <row r="718" spans="1:6">
      <c r="A718" s="334">
        <v>364</v>
      </c>
      <c r="B718" s="334" t="s">
        <v>1316</v>
      </c>
      <c r="C718" s="334" t="s">
        <v>268</v>
      </c>
      <c r="D718" s="203" t="str">
        <f t="shared" si="22"/>
        <v>東京都神津島村</v>
      </c>
      <c r="E718" s="334">
        <v>364</v>
      </c>
      <c r="F718" s="203">
        <f t="shared" si="23"/>
        <v>1</v>
      </c>
    </row>
    <row r="719" spans="1:6">
      <c r="A719" s="334">
        <v>381</v>
      </c>
      <c r="B719" s="334" t="s">
        <v>1316</v>
      </c>
      <c r="C719" s="334" t="s">
        <v>1364</v>
      </c>
      <c r="D719" s="203" t="str">
        <f t="shared" si="22"/>
        <v>東京都三宅村</v>
      </c>
      <c r="E719" s="334">
        <v>381</v>
      </c>
      <c r="F719" s="203">
        <f t="shared" si="23"/>
        <v>1</v>
      </c>
    </row>
    <row r="720" spans="1:6">
      <c r="A720" s="334">
        <v>382</v>
      </c>
      <c r="B720" s="334" t="s">
        <v>1316</v>
      </c>
      <c r="C720" s="334" t="s">
        <v>1361</v>
      </c>
      <c r="D720" s="203" t="str">
        <f t="shared" si="22"/>
        <v>東京都御蔵島村</v>
      </c>
      <c r="E720" s="334">
        <v>382</v>
      </c>
      <c r="F720" s="203">
        <f t="shared" si="23"/>
        <v>1</v>
      </c>
    </row>
    <row r="721" spans="1:6">
      <c r="A721" s="334">
        <v>401</v>
      </c>
      <c r="B721" s="334" t="s">
        <v>1316</v>
      </c>
      <c r="C721" s="334" t="s">
        <v>1365</v>
      </c>
      <c r="D721" s="203" t="str">
        <f t="shared" si="22"/>
        <v>東京都八丈町</v>
      </c>
      <c r="E721" s="334">
        <v>401</v>
      </c>
      <c r="F721" s="203">
        <f t="shared" si="23"/>
        <v>1</v>
      </c>
    </row>
    <row r="722" spans="1:6">
      <c r="A722" s="334">
        <v>402</v>
      </c>
      <c r="B722" s="334" t="s">
        <v>1316</v>
      </c>
      <c r="C722" s="334" t="s">
        <v>1366</v>
      </c>
      <c r="D722" s="203" t="str">
        <f t="shared" si="22"/>
        <v>東京都青ヶ島村</v>
      </c>
      <c r="E722" s="334">
        <v>402</v>
      </c>
      <c r="F722" s="203">
        <f t="shared" si="23"/>
        <v>1</v>
      </c>
    </row>
    <row r="723" spans="1:6">
      <c r="A723" s="334">
        <v>421</v>
      </c>
      <c r="B723" s="334" t="s">
        <v>1316</v>
      </c>
      <c r="C723" s="334" t="s">
        <v>1009</v>
      </c>
      <c r="D723" s="203" t="str">
        <f t="shared" si="22"/>
        <v>東京都小笠原村</v>
      </c>
      <c r="E723" s="334">
        <v>421</v>
      </c>
      <c r="F723" s="203">
        <f t="shared" si="23"/>
        <v>1</v>
      </c>
    </row>
    <row r="724" spans="1:6">
      <c r="A724" s="334">
        <v>101</v>
      </c>
      <c r="B724" s="334" t="s">
        <v>165</v>
      </c>
      <c r="C724" s="334" t="s">
        <v>1368</v>
      </c>
      <c r="D724" s="203" t="str">
        <f t="shared" si="22"/>
        <v>神奈川県横浜市鶴見区</v>
      </c>
      <c r="E724" s="334">
        <v>101</v>
      </c>
      <c r="F724" s="203">
        <f t="shared" si="23"/>
        <v>1</v>
      </c>
    </row>
    <row r="725" spans="1:6">
      <c r="A725" s="334">
        <v>102</v>
      </c>
      <c r="B725" s="334" t="s">
        <v>165</v>
      </c>
      <c r="C725" s="334" t="s">
        <v>1152</v>
      </c>
      <c r="D725" s="203" t="str">
        <f t="shared" si="22"/>
        <v>神奈川県横浜市神奈川区</v>
      </c>
      <c r="E725" s="334">
        <v>102</v>
      </c>
      <c r="F725" s="203">
        <f t="shared" si="23"/>
        <v>1</v>
      </c>
    </row>
    <row r="726" spans="1:6">
      <c r="A726" s="334">
        <v>103</v>
      </c>
      <c r="B726" s="334" t="s">
        <v>165</v>
      </c>
      <c r="C726" s="334" t="s">
        <v>1371</v>
      </c>
      <c r="D726" s="203" t="str">
        <f t="shared" si="22"/>
        <v>神奈川県横浜市西区</v>
      </c>
      <c r="E726" s="334">
        <v>103</v>
      </c>
      <c r="F726" s="203">
        <f t="shared" si="23"/>
        <v>1</v>
      </c>
    </row>
    <row r="727" spans="1:6">
      <c r="A727" s="334">
        <v>104</v>
      </c>
      <c r="B727" s="334" t="s">
        <v>165</v>
      </c>
      <c r="C727" s="334" t="s">
        <v>1372</v>
      </c>
      <c r="D727" s="203" t="str">
        <f t="shared" si="22"/>
        <v>神奈川県横浜市中区</v>
      </c>
      <c r="E727" s="334">
        <v>104</v>
      </c>
      <c r="F727" s="203">
        <f t="shared" si="23"/>
        <v>1</v>
      </c>
    </row>
    <row r="728" spans="1:6">
      <c r="A728" s="334">
        <v>105</v>
      </c>
      <c r="B728" s="334" t="s">
        <v>165</v>
      </c>
      <c r="C728" s="334" t="s">
        <v>68</v>
      </c>
      <c r="D728" s="203" t="str">
        <f t="shared" si="22"/>
        <v>神奈川県横浜市南区</v>
      </c>
      <c r="E728" s="334">
        <v>105</v>
      </c>
      <c r="F728" s="203">
        <f t="shared" si="23"/>
        <v>1</v>
      </c>
    </row>
    <row r="729" spans="1:6">
      <c r="A729" s="334">
        <v>106</v>
      </c>
      <c r="B729" s="334" t="s">
        <v>165</v>
      </c>
      <c r="C729" s="334" t="s">
        <v>1373</v>
      </c>
      <c r="D729" s="203" t="str">
        <f t="shared" si="22"/>
        <v>神奈川県横浜市保土ケ谷区</v>
      </c>
      <c r="E729" s="334">
        <v>106</v>
      </c>
      <c r="F729" s="203">
        <f t="shared" si="23"/>
        <v>1</v>
      </c>
    </row>
    <row r="730" spans="1:6">
      <c r="A730" s="334">
        <v>107</v>
      </c>
      <c r="B730" s="334" t="s">
        <v>165</v>
      </c>
      <c r="C730" s="334" t="s">
        <v>800</v>
      </c>
      <c r="D730" s="203" t="str">
        <f t="shared" si="22"/>
        <v>神奈川県横浜市磯子区</v>
      </c>
      <c r="E730" s="334">
        <v>107</v>
      </c>
      <c r="F730" s="203">
        <f t="shared" si="23"/>
        <v>1</v>
      </c>
    </row>
    <row r="731" spans="1:6">
      <c r="A731" s="334">
        <v>108</v>
      </c>
      <c r="B731" s="334" t="s">
        <v>165</v>
      </c>
      <c r="C731" s="334" t="s">
        <v>1374</v>
      </c>
      <c r="D731" s="203" t="str">
        <f t="shared" si="22"/>
        <v>神奈川県横浜市金沢区</v>
      </c>
      <c r="E731" s="334">
        <v>108</v>
      </c>
      <c r="F731" s="203">
        <f t="shared" si="23"/>
        <v>1</v>
      </c>
    </row>
    <row r="732" spans="1:6">
      <c r="A732" s="334">
        <v>109</v>
      </c>
      <c r="B732" s="334" t="s">
        <v>165</v>
      </c>
      <c r="C732" s="334" t="s">
        <v>1377</v>
      </c>
      <c r="D732" s="203" t="str">
        <f t="shared" si="22"/>
        <v>神奈川県横浜市港北区</v>
      </c>
      <c r="E732" s="334">
        <v>109</v>
      </c>
      <c r="F732" s="203">
        <f t="shared" si="23"/>
        <v>1</v>
      </c>
    </row>
    <row r="733" spans="1:6">
      <c r="A733" s="334">
        <v>110</v>
      </c>
      <c r="B733" s="334" t="s">
        <v>165</v>
      </c>
      <c r="C733" s="334" t="s">
        <v>1378</v>
      </c>
      <c r="D733" s="203" t="str">
        <f t="shared" si="22"/>
        <v>神奈川県横浜市戸塚区</v>
      </c>
      <c r="E733" s="334">
        <v>110</v>
      </c>
      <c r="F733" s="203">
        <f t="shared" si="23"/>
        <v>1</v>
      </c>
    </row>
    <row r="734" spans="1:6">
      <c r="A734" s="334">
        <v>111</v>
      </c>
      <c r="B734" s="334" t="s">
        <v>165</v>
      </c>
      <c r="C734" s="334" t="s">
        <v>1379</v>
      </c>
      <c r="D734" s="203" t="str">
        <f t="shared" si="22"/>
        <v>神奈川県横浜市港南区</v>
      </c>
      <c r="E734" s="334">
        <v>111</v>
      </c>
      <c r="F734" s="203">
        <f t="shared" si="23"/>
        <v>1</v>
      </c>
    </row>
    <row r="735" spans="1:6">
      <c r="A735" s="334">
        <v>112</v>
      </c>
      <c r="B735" s="334" t="s">
        <v>165</v>
      </c>
      <c r="C735" s="334" t="s">
        <v>1169</v>
      </c>
      <c r="D735" s="203" t="str">
        <f t="shared" si="22"/>
        <v>神奈川県横浜市旭区</v>
      </c>
      <c r="E735" s="334">
        <v>112</v>
      </c>
      <c r="F735" s="203">
        <f t="shared" si="23"/>
        <v>1</v>
      </c>
    </row>
    <row r="736" spans="1:6">
      <c r="A736" s="334">
        <v>113</v>
      </c>
      <c r="B736" s="334" t="s">
        <v>165</v>
      </c>
      <c r="C736" s="334" t="s">
        <v>888</v>
      </c>
      <c r="D736" s="203" t="str">
        <f t="shared" si="22"/>
        <v>神奈川県横浜市緑区</v>
      </c>
      <c r="E736" s="334">
        <v>113</v>
      </c>
      <c r="F736" s="203">
        <f t="shared" si="23"/>
        <v>1</v>
      </c>
    </row>
    <row r="737" spans="1:6">
      <c r="A737" s="334">
        <v>114</v>
      </c>
      <c r="B737" s="334" t="s">
        <v>165</v>
      </c>
      <c r="C737" s="334" t="s">
        <v>525</v>
      </c>
      <c r="D737" s="203" t="str">
        <f t="shared" si="22"/>
        <v>神奈川県横浜市瀬谷区</v>
      </c>
      <c r="E737" s="334">
        <v>114</v>
      </c>
      <c r="F737" s="203">
        <f t="shared" si="23"/>
        <v>1</v>
      </c>
    </row>
    <row r="738" spans="1:6">
      <c r="A738" s="334">
        <v>115</v>
      </c>
      <c r="B738" s="334" t="s">
        <v>165</v>
      </c>
      <c r="C738" s="334" t="s">
        <v>331</v>
      </c>
      <c r="D738" s="203" t="str">
        <f t="shared" si="22"/>
        <v>神奈川県横浜市栄区</v>
      </c>
      <c r="E738" s="334">
        <v>115</v>
      </c>
      <c r="F738" s="203">
        <f t="shared" si="23"/>
        <v>1</v>
      </c>
    </row>
    <row r="739" spans="1:6">
      <c r="A739" s="334">
        <v>116</v>
      </c>
      <c r="B739" s="334" t="s">
        <v>165</v>
      </c>
      <c r="C739" s="334" t="s">
        <v>623</v>
      </c>
      <c r="D739" s="203" t="str">
        <f t="shared" si="22"/>
        <v>神奈川県横浜市泉区</v>
      </c>
      <c r="E739" s="334">
        <v>116</v>
      </c>
      <c r="F739" s="203">
        <f t="shared" si="23"/>
        <v>1</v>
      </c>
    </row>
    <row r="740" spans="1:6">
      <c r="A740" s="334">
        <v>117</v>
      </c>
      <c r="B740" s="334" t="s">
        <v>165</v>
      </c>
      <c r="C740" s="334" t="s">
        <v>1382</v>
      </c>
      <c r="D740" s="203" t="str">
        <f t="shared" si="22"/>
        <v>神奈川県横浜市青葉区</v>
      </c>
      <c r="E740" s="334">
        <v>117</v>
      </c>
      <c r="F740" s="203">
        <f t="shared" si="23"/>
        <v>1</v>
      </c>
    </row>
    <row r="741" spans="1:6">
      <c r="A741" s="334">
        <v>118</v>
      </c>
      <c r="B741" s="334" t="s">
        <v>165</v>
      </c>
      <c r="C741" s="334" t="s">
        <v>1388</v>
      </c>
      <c r="D741" s="203" t="str">
        <f t="shared" si="22"/>
        <v>神奈川県横浜市都筑区</v>
      </c>
      <c r="E741" s="334">
        <v>118</v>
      </c>
      <c r="F741" s="203">
        <f t="shared" si="23"/>
        <v>1</v>
      </c>
    </row>
    <row r="742" spans="1:6">
      <c r="A742" s="334">
        <v>131</v>
      </c>
      <c r="B742" s="334" t="s">
        <v>165</v>
      </c>
      <c r="C742" s="334" t="s">
        <v>1390</v>
      </c>
      <c r="D742" s="203" t="str">
        <f t="shared" si="22"/>
        <v>神奈川県川崎市川崎区</v>
      </c>
      <c r="E742" s="334">
        <v>131</v>
      </c>
      <c r="F742" s="203">
        <f t="shared" si="23"/>
        <v>1</v>
      </c>
    </row>
    <row r="743" spans="1:6">
      <c r="A743" s="334">
        <v>132</v>
      </c>
      <c r="B743" s="334" t="s">
        <v>165</v>
      </c>
      <c r="C743" s="334" t="s">
        <v>1184</v>
      </c>
      <c r="D743" s="203" t="str">
        <f t="shared" si="22"/>
        <v>神奈川県川崎市幸区</v>
      </c>
      <c r="E743" s="334">
        <v>132</v>
      </c>
      <c r="F743" s="203">
        <f t="shared" si="23"/>
        <v>1</v>
      </c>
    </row>
    <row r="744" spans="1:6">
      <c r="A744" s="334">
        <v>133</v>
      </c>
      <c r="B744" s="334" t="s">
        <v>165</v>
      </c>
      <c r="C744" s="334" t="s">
        <v>790</v>
      </c>
      <c r="D744" s="203" t="str">
        <f t="shared" si="22"/>
        <v>神奈川県川崎市中原区</v>
      </c>
      <c r="E744" s="334">
        <v>133</v>
      </c>
      <c r="F744" s="203">
        <f t="shared" si="23"/>
        <v>1</v>
      </c>
    </row>
    <row r="745" spans="1:6">
      <c r="A745" s="334">
        <v>134</v>
      </c>
      <c r="B745" s="334" t="s">
        <v>165</v>
      </c>
      <c r="C745" s="334" t="s">
        <v>1391</v>
      </c>
      <c r="D745" s="203" t="str">
        <f t="shared" si="22"/>
        <v>神奈川県川崎市高津区</v>
      </c>
      <c r="E745" s="334">
        <v>134</v>
      </c>
      <c r="F745" s="203">
        <f t="shared" si="23"/>
        <v>1</v>
      </c>
    </row>
    <row r="746" spans="1:6">
      <c r="A746" s="334">
        <v>135</v>
      </c>
      <c r="B746" s="334" t="s">
        <v>165</v>
      </c>
      <c r="C746" s="334" t="s">
        <v>1393</v>
      </c>
      <c r="D746" s="203" t="str">
        <f t="shared" si="22"/>
        <v>神奈川県川崎市多摩区</v>
      </c>
      <c r="E746" s="334">
        <v>135</v>
      </c>
      <c r="F746" s="203">
        <f t="shared" si="23"/>
        <v>1</v>
      </c>
    </row>
    <row r="747" spans="1:6">
      <c r="A747" s="334">
        <v>136</v>
      </c>
      <c r="B747" s="334" t="s">
        <v>165</v>
      </c>
      <c r="C747" s="334" t="s">
        <v>1395</v>
      </c>
      <c r="D747" s="203" t="str">
        <f t="shared" si="22"/>
        <v>神奈川県川崎市宮前区</v>
      </c>
      <c r="E747" s="334">
        <v>136</v>
      </c>
      <c r="F747" s="203">
        <f t="shared" si="23"/>
        <v>1</v>
      </c>
    </row>
    <row r="748" spans="1:6">
      <c r="A748" s="334">
        <v>137</v>
      </c>
      <c r="B748" s="334" t="s">
        <v>165</v>
      </c>
      <c r="C748" s="334" t="s">
        <v>666</v>
      </c>
      <c r="D748" s="203" t="str">
        <f t="shared" si="22"/>
        <v>神奈川県川崎市麻生区</v>
      </c>
      <c r="E748" s="334">
        <v>137</v>
      </c>
      <c r="F748" s="203">
        <f t="shared" si="23"/>
        <v>1</v>
      </c>
    </row>
    <row r="749" spans="1:6">
      <c r="A749" s="334">
        <v>151</v>
      </c>
      <c r="B749" s="334" t="s">
        <v>165</v>
      </c>
      <c r="C749" s="334" t="s">
        <v>1397</v>
      </c>
      <c r="D749" s="203" t="str">
        <f t="shared" si="22"/>
        <v>神奈川県相模原市緑区</v>
      </c>
      <c r="E749" s="334">
        <v>151</v>
      </c>
      <c r="F749" s="203">
        <f t="shared" si="23"/>
        <v>1</v>
      </c>
    </row>
    <row r="750" spans="1:6">
      <c r="A750" s="334">
        <v>152</v>
      </c>
      <c r="B750" s="334" t="s">
        <v>165</v>
      </c>
      <c r="C750" s="334" t="s">
        <v>1398</v>
      </c>
      <c r="D750" s="203" t="str">
        <f t="shared" si="22"/>
        <v>神奈川県相模原市中央区</v>
      </c>
      <c r="E750" s="334">
        <v>152</v>
      </c>
      <c r="F750" s="203">
        <f t="shared" si="23"/>
        <v>1</v>
      </c>
    </row>
    <row r="751" spans="1:6">
      <c r="A751" s="334">
        <v>153</v>
      </c>
      <c r="B751" s="334" t="s">
        <v>165</v>
      </c>
      <c r="C751" s="334" t="s">
        <v>1402</v>
      </c>
      <c r="D751" s="203" t="str">
        <f t="shared" si="22"/>
        <v>神奈川県相模原市南区</v>
      </c>
      <c r="E751" s="334">
        <v>153</v>
      </c>
      <c r="F751" s="203">
        <f t="shared" si="23"/>
        <v>1</v>
      </c>
    </row>
    <row r="752" spans="1:6">
      <c r="A752" s="334">
        <v>201</v>
      </c>
      <c r="B752" s="334" t="s">
        <v>165</v>
      </c>
      <c r="C752" s="334" t="s">
        <v>1403</v>
      </c>
      <c r="D752" s="203" t="str">
        <f t="shared" si="22"/>
        <v>神奈川県横須賀市</v>
      </c>
      <c r="E752" s="334">
        <v>201</v>
      </c>
      <c r="F752" s="203">
        <f t="shared" si="23"/>
        <v>1</v>
      </c>
    </row>
    <row r="753" spans="1:6">
      <c r="A753" s="334">
        <v>203</v>
      </c>
      <c r="B753" s="334" t="s">
        <v>165</v>
      </c>
      <c r="C753" s="334" t="s">
        <v>1407</v>
      </c>
      <c r="D753" s="203" t="str">
        <f t="shared" si="22"/>
        <v>神奈川県平塚市</v>
      </c>
      <c r="E753" s="334">
        <v>203</v>
      </c>
      <c r="F753" s="203">
        <f t="shared" si="23"/>
        <v>1</v>
      </c>
    </row>
    <row r="754" spans="1:6">
      <c r="A754" s="334">
        <v>204</v>
      </c>
      <c r="B754" s="334" t="s">
        <v>165</v>
      </c>
      <c r="C754" s="334" t="s">
        <v>391</v>
      </c>
      <c r="D754" s="203" t="str">
        <f t="shared" si="22"/>
        <v>神奈川県鎌倉市</v>
      </c>
      <c r="E754" s="334">
        <v>204</v>
      </c>
      <c r="F754" s="203">
        <f t="shared" si="23"/>
        <v>1</v>
      </c>
    </row>
    <row r="755" spans="1:6">
      <c r="A755" s="334">
        <v>205</v>
      </c>
      <c r="B755" s="334" t="s">
        <v>165</v>
      </c>
      <c r="C755" s="334" t="s">
        <v>897</v>
      </c>
      <c r="D755" s="203" t="str">
        <f t="shared" si="22"/>
        <v>神奈川県藤沢市</v>
      </c>
      <c r="E755" s="334">
        <v>205</v>
      </c>
      <c r="F755" s="203">
        <f t="shared" si="23"/>
        <v>1</v>
      </c>
    </row>
    <row r="756" spans="1:6">
      <c r="A756" s="334">
        <v>206</v>
      </c>
      <c r="B756" s="334" t="s">
        <v>165</v>
      </c>
      <c r="C756" s="334" t="s">
        <v>546</v>
      </c>
      <c r="D756" s="203" t="str">
        <f t="shared" si="22"/>
        <v>神奈川県小田原市</v>
      </c>
      <c r="E756" s="334">
        <v>206</v>
      </c>
      <c r="F756" s="203">
        <f t="shared" si="23"/>
        <v>1</v>
      </c>
    </row>
    <row r="757" spans="1:6">
      <c r="A757" s="334">
        <v>207</v>
      </c>
      <c r="B757" s="334" t="s">
        <v>165</v>
      </c>
      <c r="C757" s="334" t="s">
        <v>693</v>
      </c>
      <c r="D757" s="203" t="str">
        <f t="shared" si="22"/>
        <v>神奈川県茅ヶ崎市</v>
      </c>
      <c r="E757" s="334">
        <v>207</v>
      </c>
      <c r="F757" s="203">
        <f t="shared" si="23"/>
        <v>1</v>
      </c>
    </row>
    <row r="758" spans="1:6">
      <c r="A758" s="334">
        <v>208</v>
      </c>
      <c r="B758" s="334" t="s">
        <v>165</v>
      </c>
      <c r="C758" s="334" t="s">
        <v>1186</v>
      </c>
      <c r="D758" s="203" t="str">
        <f t="shared" si="22"/>
        <v>神奈川県逗子市</v>
      </c>
      <c r="E758" s="334">
        <v>208</v>
      </c>
      <c r="F758" s="203">
        <f t="shared" si="23"/>
        <v>1</v>
      </c>
    </row>
    <row r="759" spans="1:6">
      <c r="A759" s="334">
        <v>210</v>
      </c>
      <c r="B759" s="334" t="s">
        <v>165</v>
      </c>
      <c r="C759" s="334" t="s">
        <v>1408</v>
      </c>
      <c r="D759" s="203" t="str">
        <f t="shared" si="22"/>
        <v>神奈川県三浦市</v>
      </c>
      <c r="E759" s="334">
        <v>210</v>
      </c>
      <c r="F759" s="203">
        <f t="shared" si="23"/>
        <v>1</v>
      </c>
    </row>
    <row r="760" spans="1:6">
      <c r="A760" s="334">
        <v>211</v>
      </c>
      <c r="B760" s="334" t="s">
        <v>165</v>
      </c>
      <c r="C760" s="334" t="s">
        <v>29</v>
      </c>
      <c r="D760" s="203" t="str">
        <f t="shared" si="22"/>
        <v>神奈川県秦野市</v>
      </c>
      <c r="E760" s="334">
        <v>211</v>
      </c>
      <c r="F760" s="203">
        <f t="shared" si="23"/>
        <v>1</v>
      </c>
    </row>
    <row r="761" spans="1:6">
      <c r="A761" s="334">
        <v>212</v>
      </c>
      <c r="B761" s="334" t="s">
        <v>165</v>
      </c>
      <c r="C761" s="334" t="s">
        <v>1410</v>
      </c>
      <c r="D761" s="203" t="str">
        <f t="shared" si="22"/>
        <v>神奈川県厚木市</v>
      </c>
      <c r="E761" s="334">
        <v>212</v>
      </c>
      <c r="F761" s="203">
        <f t="shared" si="23"/>
        <v>1</v>
      </c>
    </row>
    <row r="762" spans="1:6">
      <c r="A762" s="334">
        <v>213</v>
      </c>
      <c r="B762" s="334" t="s">
        <v>165</v>
      </c>
      <c r="C762" s="334" t="s">
        <v>1411</v>
      </c>
      <c r="D762" s="203" t="str">
        <f t="shared" si="22"/>
        <v>神奈川県大和市</v>
      </c>
      <c r="E762" s="334">
        <v>213</v>
      </c>
      <c r="F762" s="203">
        <f t="shared" si="23"/>
        <v>1</v>
      </c>
    </row>
    <row r="763" spans="1:6">
      <c r="A763" s="334">
        <v>214</v>
      </c>
      <c r="B763" s="334" t="s">
        <v>165</v>
      </c>
      <c r="C763" s="334" t="s">
        <v>1363</v>
      </c>
      <c r="D763" s="203" t="str">
        <f t="shared" si="22"/>
        <v>神奈川県伊勢原市</v>
      </c>
      <c r="E763" s="334">
        <v>214</v>
      </c>
      <c r="F763" s="203">
        <f t="shared" si="23"/>
        <v>1</v>
      </c>
    </row>
    <row r="764" spans="1:6">
      <c r="A764" s="334">
        <v>215</v>
      </c>
      <c r="B764" s="334" t="s">
        <v>165</v>
      </c>
      <c r="C764" s="334" t="s">
        <v>975</v>
      </c>
      <c r="D764" s="203" t="str">
        <f t="shared" si="22"/>
        <v>神奈川県海老名市</v>
      </c>
      <c r="E764" s="334">
        <v>215</v>
      </c>
      <c r="F764" s="203">
        <f t="shared" si="23"/>
        <v>1</v>
      </c>
    </row>
    <row r="765" spans="1:6">
      <c r="A765" s="334">
        <v>216</v>
      </c>
      <c r="B765" s="334" t="s">
        <v>165</v>
      </c>
      <c r="C765" s="334" t="s">
        <v>702</v>
      </c>
      <c r="D765" s="203" t="str">
        <f t="shared" si="22"/>
        <v>神奈川県座間市</v>
      </c>
      <c r="E765" s="334">
        <v>216</v>
      </c>
      <c r="F765" s="203">
        <f t="shared" si="23"/>
        <v>1</v>
      </c>
    </row>
    <row r="766" spans="1:6">
      <c r="A766" s="334">
        <v>217</v>
      </c>
      <c r="B766" s="334" t="s">
        <v>165</v>
      </c>
      <c r="C766" s="334" t="s">
        <v>1412</v>
      </c>
      <c r="D766" s="203" t="str">
        <f t="shared" si="22"/>
        <v>神奈川県南足柄市</v>
      </c>
      <c r="E766" s="334">
        <v>217</v>
      </c>
      <c r="F766" s="203">
        <f t="shared" si="23"/>
        <v>1</v>
      </c>
    </row>
    <row r="767" spans="1:6">
      <c r="A767" s="334">
        <v>218</v>
      </c>
      <c r="B767" s="334" t="s">
        <v>165</v>
      </c>
      <c r="C767" s="334" t="s">
        <v>1367</v>
      </c>
      <c r="D767" s="203" t="str">
        <f t="shared" si="22"/>
        <v>神奈川県綾瀬市</v>
      </c>
      <c r="E767" s="334">
        <v>218</v>
      </c>
      <c r="F767" s="203">
        <f t="shared" si="23"/>
        <v>1</v>
      </c>
    </row>
    <row r="768" spans="1:6">
      <c r="A768" s="334">
        <v>301</v>
      </c>
      <c r="B768" s="334" t="s">
        <v>165</v>
      </c>
      <c r="C768" s="334" t="s">
        <v>1414</v>
      </c>
      <c r="D768" s="203" t="str">
        <f t="shared" si="22"/>
        <v>神奈川県葉山町</v>
      </c>
      <c r="E768" s="334">
        <v>301</v>
      </c>
      <c r="F768" s="203">
        <f t="shared" si="23"/>
        <v>1</v>
      </c>
    </row>
    <row r="769" spans="1:6">
      <c r="A769" s="334">
        <v>321</v>
      </c>
      <c r="B769" s="334" t="s">
        <v>165</v>
      </c>
      <c r="C769" s="334" t="s">
        <v>1131</v>
      </c>
      <c r="D769" s="203" t="str">
        <f t="shared" si="22"/>
        <v>神奈川県寒川町</v>
      </c>
      <c r="E769" s="334">
        <v>321</v>
      </c>
      <c r="F769" s="203">
        <f t="shared" si="23"/>
        <v>1</v>
      </c>
    </row>
    <row r="770" spans="1:6">
      <c r="A770" s="334">
        <v>341</v>
      </c>
      <c r="B770" s="334" t="s">
        <v>165</v>
      </c>
      <c r="C770" s="334" t="s">
        <v>1416</v>
      </c>
      <c r="D770" s="203" t="str">
        <f t="shared" ref="D770:D833" si="24">B770&amp;C770</f>
        <v>神奈川県大磯町</v>
      </c>
      <c r="E770" s="334">
        <v>341</v>
      </c>
      <c r="F770" s="203">
        <f t="shared" ref="F770:F833" si="25">COUNTIF(D:D,D770)</f>
        <v>1</v>
      </c>
    </row>
    <row r="771" spans="1:6">
      <c r="A771" s="334">
        <v>342</v>
      </c>
      <c r="B771" s="334" t="s">
        <v>165</v>
      </c>
      <c r="C771" s="334" t="s">
        <v>88</v>
      </c>
      <c r="D771" s="203" t="str">
        <f t="shared" si="24"/>
        <v>神奈川県二宮町</v>
      </c>
      <c r="E771" s="334">
        <v>342</v>
      </c>
      <c r="F771" s="203">
        <f t="shared" si="25"/>
        <v>1</v>
      </c>
    </row>
    <row r="772" spans="1:6">
      <c r="A772" s="334">
        <v>361</v>
      </c>
      <c r="B772" s="334" t="s">
        <v>165</v>
      </c>
      <c r="C772" s="334" t="s">
        <v>1417</v>
      </c>
      <c r="D772" s="203" t="str">
        <f t="shared" si="24"/>
        <v>神奈川県中井町</v>
      </c>
      <c r="E772" s="334">
        <v>361</v>
      </c>
      <c r="F772" s="203">
        <f t="shared" si="25"/>
        <v>1</v>
      </c>
    </row>
    <row r="773" spans="1:6">
      <c r="A773" s="334">
        <v>362</v>
      </c>
      <c r="B773" s="334" t="s">
        <v>165</v>
      </c>
      <c r="C773" s="334" t="s">
        <v>1418</v>
      </c>
      <c r="D773" s="203" t="str">
        <f t="shared" si="24"/>
        <v>神奈川県大井町</v>
      </c>
      <c r="E773" s="334">
        <v>362</v>
      </c>
      <c r="F773" s="203">
        <f t="shared" si="25"/>
        <v>1</v>
      </c>
    </row>
    <row r="774" spans="1:6">
      <c r="A774" s="334">
        <v>363</v>
      </c>
      <c r="B774" s="334" t="s">
        <v>165</v>
      </c>
      <c r="C774" s="334" t="s">
        <v>1119</v>
      </c>
      <c r="D774" s="203" t="str">
        <f t="shared" si="24"/>
        <v>神奈川県松田町</v>
      </c>
      <c r="E774" s="334">
        <v>363</v>
      </c>
      <c r="F774" s="203">
        <f t="shared" si="25"/>
        <v>1</v>
      </c>
    </row>
    <row r="775" spans="1:6">
      <c r="A775" s="334">
        <v>364</v>
      </c>
      <c r="B775" s="334" t="s">
        <v>165</v>
      </c>
      <c r="C775" s="334" t="s">
        <v>1419</v>
      </c>
      <c r="D775" s="203" t="str">
        <f t="shared" si="24"/>
        <v>神奈川県山北町</v>
      </c>
      <c r="E775" s="334">
        <v>364</v>
      </c>
      <c r="F775" s="203">
        <f t="shared" si="25"/>
        <v>1</v>
      </c>
    </row>
    <row r="776" spans="1:6">
      <c r="A776" s="334">
        <v>366</v>
      </c>
      <c r="B776" s="334" t="s">
        <v>165</v>
      </c>
      <c r="C776" s="334" t="s">
        <v>1420</v>
      </c>
      <c r="D776" s="203" t="str">
        <f t="shared" si="24"/>
        <v>神奈川県開成町</v>
      </c>
      <c r="E776" s="334">
        <v>366</v>
      </c>
      <c r="F776" s="203">
        <f t="shared" si="25"/>
        <v>1</v>
      </c>
    </row>
    <row r="777" spans="1:6">
      <c r="A777" s="334">
        <v>382</v>
      </c>
      <c r="B777" s="334" t="s">
        <v>165</v>
      </c>
      <c r="C777" s="334" t="s">
        <v>380</v>
      </c>
      <c r="D777" s="203" t="str">
        <f t="shared" si="24"/>
        <v>神奈川県箱根町</v>
      </c>
      <c r="E777" s="334">
        <v>382</v>
      </c>
      <c r="F777" s="203">
        <f t="shared" si="25"/>
        <v>1</v>
      </c>
    </row>
    <row r="778" spans="1:6">
      <c r="A778" s="334">
        <v>383</v>
      </c>
      <c r="B778" s="334" t="s">
        <v>165</v>
      </c>
      <c r="C778" s="334" t="s">
        <v>1422</v>
      </c>
      <c r="D778" s="203" t="str">
        <f t="shared" si="24"/>
        <v>神奈川県真鶴町</v>
      </c>
      <c r="E778" s="334">
        <v>383</v>
      </c>
      <c r="F778" s="203">
        <f t="shared" si="25"/>
        <v>1</v>
      </c>
    </row>
    <row r="779" spans="1:6">
      <c r="A779" s="334">
        <v>384</v>
      </c>
      <c r="B779" s="334" t="s">
        <v>165</v>
      </c>
      <c r="C779" s="334" t="s">
        <v>1423</v>
      </c>
      <c r="D779" s="203" t="str">
        <f t="shared" si="24"/>
        <v>神奈川県湯河原町</v>
      </c>
      <c r="E779" s="334">
        <v>384</v>
      </c>
      <c r="F779" s="203">
        <f t="shared" si="25"/>
        <v>1</v>
      </c>
    </row>
    <row r="780" spans="1:6">
      <c r="A780" s="334">
        <v>401</v>
      </c>
      <c r="B780" s="334" t="s">
        <v>165</v>
      </c>
      <c r="C780" s="334" t="s">
        <v>1427</v>
      </c>
      <c r="D780" s="203" t="str">
        <f t="shared" si="24"/>
        <v>神奈川県愛川町</v>
      </c>
      <c r="E780" s="334">
        <v>401</v>
      </c>
      <c r="F780" s="203">
        <f t="shared" si="25"/>
        <v>1</v>
      </c>
    </row>
    <row r="781" spans="1:6">
      <c r="A781" s="334">
        <v>402</v>
      </c>
      <c r="B781" s="334" t="s">
        <v>165</v>
      </c>
      <c r="C781" s="334" t="s">
        <v>1110</v>
      </c>
      <c r="D781" s="203" t="str">
        <f t="shared" si="24"/>
        <v>神奈川県清川村</v>
      </c>
      <c r="E781" s="334">
        <v>402</v>
      </c>
      <c r="F781" s="203">
        <f t="shared" si="25"/>
        <v>1</v>
      </c>
    </row>
    <row r="782" spans="1:6">
      <c r="A782" s="334">
        <v>101</v>
      </c>
      <c r="B782" s="334" t="s">
        <v>31</v>
      </c>
      <c r="C782" s="334" t="s">
        <v>46</v>
      </c>
      <c r="D782" s="203" t="str">
        <f t="shared" si="24"/>
        <v>新潟県新潟市北区</v>
      </c>
      <c r="E782" s="334">
        <v>101</v>
      </c>
      <c r="F782" s="203">
        <f t="shared" si="25"/>
        <v>1</v>
      </c>
    </row>
    <row r="783" spans="1:6">
      <c r="A783" s="334">
        <v>102</v>
      </c>
      <c r="B783" s="334" t="s">
        <v>31</v>
      </c>
      <c r="C783" s="334" t="s">
        <v>1428</v>
      </c>
      <c r="D783" s="203" t="str">
        <f t="shared" si="24"/>
        <v>新潟県新潟市東区</v>
      </c>
      <c r="E783" s="334">
        <v>102</v>
      </c>
      <c r="F783" s="203">
        <f t="shared" si="25"/>
        <v>1</v>
      </c>
    </row>
    <row r="784" spans="1:6">
      <c r="A784" s="334">
        <v>103</v>
      </c>
      <c r="B784" s="334" t="s">
        <v>31</v>
      </c>
      <c r="C784" s="334" t="s">
        <v>684</v>
      </c>
      <c r="D784" s="203" t="str">
        <f t="shared" si="24"/>
        <v>新潟県新潟市中央区</v>
      </c>
      <c r="E784" s="334">
        <v>103</v>
      </c>
      <c r="F784" s="203">
        <f t="shared" si="25"/>
        <v>1</v>
      </c>
    </row>
    <row r="785" spans="1:6">
      <c r="A785" s="334">
        <v>104</v>
      </c>
      <c r="B785" s="334" t="s">
        <v>31</v>
      </c>
      <c r="C785" s="334" t="s">
        <v>846</v>
      </c>
      <c r="D785" s="203" t="str">
        <f t="shared" si="24"/>
        <v>新潟県新潟市江南区</v>
      </c>
      <c r="E785" s="334">
        <v>104</v>
      </c>
      <c r="F785" s="203">
        <f t="shared" si="25"/>
        <v>1</v>
      </c>
    </row>
    <row r="786" spans="1:6">
      <c r="A786" s="334">
        <v>105</v>
      </c>
      <c r="B786" s="334" t="s">
        <v>31</v>
      </c>
      <c r="C786" s="334" t="s">
        <v>1430</v>
      </c>
      <c r="D786" s="203" t="str">
        <f t="shared" si="24"/>
        <v>新潟県新潟市秋葉区</v>
      </c>
      <c r="E786" s="334">
        <v>105</v>
      </c>
      <c r="F786" s="203">
        <f t="shared" si="25"/>
        <v>1</v>
      </c>
    </row>
    <row r="787" spans="1:6">
      <c r="A787" s="334">
        <v>106</v>
      </c>
      <c r="B787" s="334" t="s">
        <v>31</v>
      </c>
      <c r="C787" s="334" t="s">
        <v>15</v>
      </c>
      <c r="D787" s="203" t="str">
        <f t="shared" si="24"/>
        <v>新潟県新潟市南区</v>
      </c>
      <c r="E787" s="334">
        <v>106</v>
      </c>
      <c r="F787" s="203">
        <f t="shared" si="25"/>
        <v>1</v>
      </c>
    </row>
    <row r="788" spans="1:6">
      <c r="A788" s="334">
        <v>107</v>
      </c>
      <c r="B788" s="334" t="s">
        <v>31</v>
      </c>
      <c r="C788" s="334" t="s">
        <v>1431</v>
      </c>
      <c r="D788" s="203" t="str">
        <f t="shared" si="24"/>
        <v>新潟県新潟市西区</v>
      </c>
      <c r="E788" s="334">
        <v>107</v>
      </c>
      <c r="F788" s="203">
        <f t="shared" si="25"/>
        <v>1</v>
      </c>
    </row>
    <row r="789" spans="1:6">
      <c r="A789" s="334">
        <v>108</v>
      </c>
      <c r="B789" s="334" t="s">
        <v>31</v>
      </c>
      <c r="C789" s="334" t="s">
        <v>1432</v>
      </c>
      <c r="D789" s="203" t="str">
        <f t="shared" si="24"/>
        <v>新潟県新潟市西蒲区</v>
      </c>
      <c r="E789" s="334">
        <v>108</v>
      </c>
      <c r="F789" s="203">
        <f t="shared" si="25"/>
        <v>1</v>
      </c>
    </row>
    <row r="790" spans="1:6">
      <c r="A790" s="334">
        <v>202</v>
      </c>
      <c r="B790" s="334" t="s">
        <v>31</v>
      </c>
      <c r="C790" s="334" t="s">
        <v>352</v>
      </c>
      <c r="D790" s="203" t="str">
        <f t="shared" si="24"/>
        <v>新潟県長岡市</v>
      </c>
      <c r="E790" s="334">
        <v>202</v>
      </c>
      <c r="F790" s="203">
        <f t="shared" si="25"/>
        <v>1</v>
      </c>
    </row>
    <row r="791" spans="1:6">
      <c r="A791" s="334">
        <v>204</v>
      </c>
      <c r="B791" s="334" t="s">
        <v>31</v>
      </c>
      <c r="C791" s="334" t="s">
        <v>906</v>
      </c>
      <c r="D791" s="203" t="str">
        <f t="shared" si="24"/>
        <v>新潟県三条市</v>
      </c>
      <c r="E791" s="334">
        <v>204</v>
      </c>
      <c r="F791" s="203">
        <f t="shared" si="25"/>
        <v>1</v>
      </c>
    </row>
    <row r="792" spans="1:6">
      <c r="A792" s="334">
        <v>205</v>
      </c>
      <c r="B792" s="334" t="s">
        <v>31</v>
      </c>
      <c r="C792" s="334" t="s">
        <v>498</v>
      </c>
      <c r="D792" s="203" t="str">
        <f t="shared" si="24"/>
        <v>新潟県柏崎市</v>
      </c>
      <c r="E792" s="334">
        <v>205</v>
      </c>
      <c r="F792" s="203">
        <f t="shared" si="25"/>
        <v>1</v>
      </c>
    </row>
    <row r="793" spans="1:6">
      <c r="A793" s="334">
        <v>206</v>
      </c>
      <c r="B793" s="334" t="s">
        <v>31</v>
      </c>
      <c r="C793" s="334" t="s">
        <v>659</v>
      </c>
      <c r="D793" s="203" t="str">
        <f t="shared" si="24"/>
        <v>新潟県新発田市</v>
      </c>
      <c r="E793" s="334">
        <v>206</v>
      </c>
      <c r="F793" s="203">
        <f t="shared" si="25"/>
        <v>1</v>
      </c>
    </row>
    <row r="794" spans="1:6">
      <c r="A794" s="334">
        <v>208</v>
      </c>
      <c r="B794" s="334" t="s">
        <v>31</v>
      </c>
      <c r="C794" s="334" t="s">
        <v>1433</v>
      </c>
      <c r="D794" s="203" t="str">
        <f t="shared" si="24"/>
        <v>新潟県小千谷市</v>
      </c>
      <c r="E794" s="334">
        <v>208</v>
      </c>
      <c r="F794" s="203">
        <f t="shared" si="25"/>
        <v>1</v>
      </c>
    </row>
    <row r="795" spans="1:6">
      <c r="A795" s="334">
        <v>209</v>
      </c>
      <c r="B795" s="334" t="s">
        <v>31</v>
      </c>
      <c r="C795" s="334" t="s">
        <v>22</v>
      </c>
      <c r="D795" s="203" t="str">
        <f t="shared" si="24"/>
        <v>新潟県加茂市</v>
      </c>
      <c r="E795" s="334">
        <v>209</v>
      </c>
      <c r="F795" s="203">
        <f t="shared" si="25"/>
        <v>1</v>
      </c>
    </row>
    <row r="796" spans="1:6">
      <c r="A796" s="334">
        <v>210</v>
      </c>
      <c r="B796" s="334" t="s">
        <v>31</v>
      </c>
      <c r="C796" s="334" t="s">
        <v>319</v>
      </c>
      <c r="D796" s="203" t="str">
        <f t="shared" si="24"/>
        <v>新潟県十日町市</v>
      </c>
      <c r="E796" s="334">
        <v>210</v>
      </c>
      <c r="F796" s="203">
        <f t="shared" si="25"/>
        <v>1</v>
      </c>
    </row>
    <row r="797" spans="1:6">
      <c r="A797" s="334">
        <v>211</v>
      </c>
      <c r="B797" s="334" t="s">
        <v>31</v>
      </c>
      <c r="C797" s="334" t="s">
        <v>783</v>
      </c>
      <c r="D797" s="203" t="str">
        <f t="shared" si="24"/>
        <v>新潟県見附市</v>
      </c>
      <c r="E797" s="334">
        <v>211</v>
      </c>
      <c r="F797" s="203">
        <f t="shared" si="25"/>
        <v>1</v>
      </c>
    </row>
    <row r="798" spans="1:6">
      <c r="A798" s="334">
        <v>212</v>
      </c>
      <c r="B798" s="334" t="s">
        <v>31</v>
      </c>
      <c r="C798" s="334" t="s">
        <v>1226</v>
      </c>
      <c r="D798" s="203" t="str">
        <f t="shared" si="24"/>
        <v>新潟県村上市</v>
      </c>
      <c r="E798" s="334">
        <v>212</v>
      </c>
      <c r="F798" s="203">
        <f t="shared" si="25"/>
        <v>1</v>
      </c>
    </row>
    <row r="799" spans="1:6">
      <c r="A799" s="334">
        <v>213</v>
      </c>
      <c r="B799" s="334" t="s">
        <v>31</v>
      </c>
      <c r="C799" s="334" t="s">
        <v>671</v>
      </c>
      <c r="D799" s="203" t="str">
        <f t="shared" si="24"/>
        <v>新潟県燕市</v>
      </c>
      <c r="E799" s="334">
        <v>213</v>
      </c>
      <c r="F799" s="203">
        <f t="shared" si="25"/>
        <v>1</v>
      </c>
    </row>
    <row r="800" spans="1:6">
      <c r="A800" s="334">
        <v>216</v>
      </c>
      <c r="B800" s="334" t="s">
        <v>31</v>
      </c>
      <c r="C800" s="334" t="s">
        <v>220</v>
      </c>
      <c r="D800" s="203" t="str">
        <f t="shared" si="24"/>
        <v>新潟県糸魚川市</v>
      </c>
      <c r="E800" s="334">
        <v>216</v>
      </c>
      <c r="F800" s="203">
        <f t="shared" si="25"/>
        <v>1</v>
      </c>
    </row>
    <row r="801" spans="1:6">
      <c r="A801" s="334">
        <v>217</v>
      </c>
      <c r="B801" s="334" t="s">
        <v>31</v>
      </c>
      <c r="C801" s="334" t="s">
        <v>1425</v>
      </c>
      <c r="D801" s="203" t="str">
        <f t="shared" si="24"/>
        <v>新潟県妙高市</v>
      </c>
      <c r="E801" s="334">
        <v>217</v>
      </c>
      <c r="F801" s="203">
        <f t="shared" si="25"/>
        <v>1</v>
      </c>
    </row>
    <row r="802" spans="1:6">
      <c r="A802" s="334">
        <v>218</v>
      </c>
      <c r="B802" s="334" t="s">
        <v>31</v>
      </c>
      <c r="C802" s="334" t="s">
        <v>1434</v>
      </c>
      <c r="D802" s="203" t="str">
        <f t="shared" si="24"/>
        <v>新潟県五泉市</v>
      </c>
      <c r="E802" s="334">
        <v>218</v>
      </c>
      <c r="F802" s="203">
        <f t="shared" si="25"/>
        <v>1</v>
      </c>
    </row>
    <row r="803" spans="1:6">
      <c r="A803" s="334">
        <v>222</v>
      </c>
      <c r="B803" s="334" t="s">
        <v>31</v>
      </c>
      <c r="C803" s="334" t="s">
        <v>189</v>
      </c>
      <c r="D803" s="203" t="str">
        <f t="shared" si="24"/>
        <v>新潟県上越市</v>
      </c>
      <c r="E803" s="334">
        <v>222</v>
      </c>
      <c r="F803" s="203">
        <f t="shared" si="25"/>
        <v>1</v>
      </c>
    </row>
    <row r="804" spans="1:6">
      <c r="A804" s="334">
        <v>223</v>
      </c>
      <c r="B804" s="334" t="s">
        <v>31</v>
      </c>
      <c r="C804" s="334" t="s">
        <v>1436</v>
      </c>
      <c r="D804" s="203" t="str">
        <f t="shared" si="24"/>
        <v>新潟県阿賀野市</v>
      </c>
      <c r="E804" s="334">
        <v>223</v>
      </c>
      <c r="F804" s="203">
        <f t="shared" si="25"/>
        <v>1</v>
      </c>
    </row>
    <row r="805" spans="1:6">
      <c r="A805" s="334">
        <v>224</v>
      </c>
      <c r="B805" s="334" t="s">
        <v>31</v>
      </c>
      <c r="C805" s="334" t="s">
        <v>1137</v>
      </c>
      <c r="D805" s="203" t="str">
        <f t="shared" si="24"/>
        <v>新潟県佐渡市</v>
      </c>
      <c r="E805" s="334">
        <v>224</v>
      </c>
      <c r="F805" s="203">
        <f t="shared" si="25"/>
        <v>1</v>
      </c>
    </row>
    <row r="806" spans="1:6">
      <c r="A806" s="334">
        <v>225</v>
      </c>
      <c r="B806" s="334" t="s">
        <v>31</v>
      </c>
      <c r="C806" s="334" t="s">
        <v>1437</v>
      </c>
      <c r="D806" s="203" t="str">
        <f t="shared" si="24"/>
        <v>新潟県魚沼市</v>
      </c>
      <c r="E806" s="334">
        <v>225</v>
      </c>
      <c r="F806" s="203">
        <f t="shared" si="25"/>
        <v>1</v>
      </c>
    </row>
    <row r="807" spans="1:6">
      <c r="A807" s="334">
        <v>226</v>
      </c>
      <c r="B807" s="334" t="s">
        <v>31</v>
      </c>
      <c r="C807" s="334" t="s">
        <v>924</v>
      </c>
      <c r="D807" s="203" t="str">
        <f t="shared" si="24"/>
        <v>新潟県南魚沼市</v>
      </c>
      <c r="E807" s="334">
        <v>226</v>
      </c>
      <c r="F807" s="203">
        <f t="shared" si="25"/>
        <v>1</v>
      </c>
    </row>
    <row r="808" spans="1:6">
      <c r="A808" s="334">
        <v>227</v>
      </c>
      <c r="B808" s="334" t="s">
        <v>31</v>
      </c>
      <c r="C808" s="334" t="s">
        <v>1438</v>
      </c>
      <c r="D808" s="203" t="str">
        <f t="shared" si="24"/>
        <v>新潟県胎内市</v>
      </c>
      <c r="E808" s="334">
        <v>227</v>
      </c>
      <c r="F808" s="203">
        <f t="shared" si="25"/>
        <v>1</v>
      </c>
    </row>
    <row r="809" spans="1:6">
      <c r="A809" s="334">
        <v>307</v>
      </c>
      <c r="B809" s="334" t="s">
        <v>31</v>
      </c>
      <c r="C809" s="334" t="s">
        <v>323</v>
      </c>
      <c r="D809" s="203" t="str">
        <f t="shared" si="24"/>
        <v>新潟県聖籠町</v>
      </c>
      <c r="E809" s="334">
        <v>307</v>
      </c>
      <c r="F809" s="203">
        <f t="shared" si="25"/>
        <v>1</v>
      </c>
    </row>
    <row r="810" spans="1:6">
      <c r="A810" s="334">
        <v>342</v>
      </c>
      <c r="B810" s="334" t="s">
        <v>31</v>
      </c>
      <c r="C810" s="334" t="s">
        <v>1236</v>
      </c>
      <c r="D810" s="203" t="str">
        <f t="shared" si="24"/>
        <v>新潟県弥彦村</v>
      </c>
      <c r="E810" s="334">
        <v>342</v>
      </c>
      <c r="F810" s="203">
        <f t="shared" si="25"/>
        <v>1</v>
      </c>
    </row>
    <row r="811" spans="1:6">
      <c r="A811" s="334">
        <v>361</v>
      </c>
      <c r="B811" s="334" t="s">
        <v>31</v>
      </c>
      <c r="C811" s="334" t="s">
        <v>1440</v>
      </c>
      <c r="D811" s="203" t="str">
        <f t="shared" si="24"/>
        <v>新潟県田上町</v>
      </c>
      <c r="E811" s="334">
        <v>361</v>
      </c>
      <c r="F811" s="203">
        <f t="shared" si="25"/>
        <v>1</v>
      </c>
    </row>
    <row r="812" spans="1:6">
      <c r="A812" s="334">
        <v>385</v>
      </c>
      <c r="B812" s="334" t="s">
        <v>31</v>
      </c>
      <c r="C812" s="334" t="s">
        <v>466</v>
      </c>
      <c r="D812" s="203" t="str">
        <f t="shared" si="24"/>
        <v>新潟県阿賀町</v>
      </c>
      <c r="E812" s="334">
        <v>385</v>
      </c>
      <c r="F812" s="203">
        <f t="shared" si="25"/>
        <v>1</v>
      </c>
    </row>
    <row r="813" spans="1:6">
      <c r="A813" s="334">
        <v>405</v>
      </c>
      <c r="B813" s="334" t="s">
        <v>31</v>
      </c>
      <c r="C813" s="334" t="s">
        <v>287</v>
      </c>
      <c r="D813" s="203" t="str">
        <f t="shared" si="24"/>
        <v>新潟県出雲崎町</v>
      </c>
      <c r="E813" s="334">
        <v>405</v>
      </c>
      <c r="F813" s="203">
        <f t="shared" si="25"/>
        <v>1</v>
      </c>
    </row>
    <row r="814" spans="1:6">
      <c r="A814" s="334">
        <v>461</v>
      </c>
      <c r="B814" s="334" t="s">
        <v>31</v>
      </c>
      <c r="C814" s="334" t="s">
        <v>885</v>
      </c>
      <c r="D814" s="203" t="str">
        <f t="shared" si="24"/>
        <v>新潟県湯沢町</v>
      </c>
      <c r="E814" s="334">
        <v>461</v>
      </c>
      <c r="F814" s="203">
        <f t="shared" si="25"/>
        <v>1</v>
      </c>
    </row>
    <row r="815" spans="1:6">
      <c r="A815" s="334">
        <v>482</v>
      </c>
      <c r="B815" s="334" t="s">
        <v>31</v>
      </c>
      <c r="C815" s="334" t="s">
        <v>918</v>
      </c>
      <c r="D815" s="203" t="str">
        <f t="shared" si="24"/>
        <v>新潟県津南町</v>
      </c>
      <c r="E815" s="334">
        <v>482</v>
      </c>
      <c r="F815" s="203">
        <f t="shared" si="25"/>
        <v>1</v>
      </c>
    </row>
    <row r="816" spans="1:6">
      <c r="A816" s="334">
        <v>504</v>
      </c>
      <c r="B816" s="334" t="s">
        <v>31</v>
      </c>
      <c r="C816" s="334" t="s">
        <v>446</v>
      </c>
      <c r="D816" s="203" t="str">
        <f t="shared" si="24"/>
        <v>新潟県刈羽村</v>
      </c>
      <c r="E816" s="334">
        <v>504</v>
      </c>
      <c r="F816" s="203">
        <f t="shared" si="25"/>
        <v>1</v>
      </c>
    </row>
    <row r="817" spans="1:6">
      <c r="A817" s="334">
        <v>581</v>
      </c>
      <c r="B817" s="334" t="s">
        <v>31</v>
      </c>
      <c r="C817" s="334" t="s">
        <v>1445</v>
      </c>
      <c r="D817" s="203" t="str">
        <f t="shared" si="24"/>
        <v>新潟県関川村</v>
      </c>
      <c r="E817" s="334">
        <v>581</v>
      </c>
      <c r="F817" s="203">
        <f t="shared" si="25"/>
        <v>1</v>
      </c>
    </row>
    <row r="818" spans="1:6">
      <c r="A818" s="334">
        <v>586</v>
      </c>
      <c r="B818" s="334" t="s">
        <v>31</v>
      </c>
      <c r="C818" s="334" t="s">
        <v>1358</v>
      </c>
      <c r="D818" s="203" t="str">
        <f t="shared" si="24"/>
        <v>新潟県粟島浦村</v>
      </c>
      <c r="E818" s="334">
        <v>586</v>
      </c>
      <c r="F818" s="203">
        <f t="shared" si="25"/>
        <v>1</v>
      </c>
    </row>
    <row r="819" spans="1:6">
      <c r="A819" s="334">
        <v>201</v>
      </c>
      <c r="B819" s="334" t="s">
        <v>1439</v>
      </c>
      <c r="C819" s="334" t="s">
        <v>7</v>
      </c>
      <c r="D819" s="203" t="str">
        <f t="shared" si="24"/>
        <v>富山県富山市</v>
      </c>
      <c r="E819" s="334">
        <v>201</v>
      </c>
      <c r="F819" s="203">
        <f t="shared" si="25"/>
        <v>1</v>
      </c>
    </row>
    <row r="820" spans="1:6">
      <c r="A820" s="334">
        <v>202</v>
      </c>
      <c r="B820" s="334" t="s">
        <v>1439</v>
      </c>
      <c r="C820" s="334" t="s">
        <v>1065</v>
      </c>
      <c r="D820" s="203" t="str">
        <f t="shared" si="24"/>
        <v>富山県高岡市</v>
      </c>
      <c r="E820" s="334">
        <v>202</v>
      </c>
      <c r="F820" s="203">
        <f t="shared" si="25"/>
        <v>1</v>
      </c>
    </row>
    <row r="821" spans="1:6">
      <c r="A821" s="334">
        <v>204</v>
      </c>
      <c r="B821" s="334" t="s">
        <v>1439</v>
      </c>
      <c r="C821" s="334" t="s">
        <v>1040</v>
      </c>
      <c r="D821" s="203" t="str">
        <f t="shared" si="24"/>
        <v>富山県魚津市</v>
      </c>
      <c r="E821" s="334">
        <v>204</v>
      </c>
      <c r="F821" s="203">
        <f t="shared" si="25"/>
        <v>1</v>
      </c>
    </row>
    <row r="822" spans="1:6">
      <c r="A822" s="334">
        <v>205</v>
      </c>
      <c r="B822" s="334" t="s">
        <v>1439</v>
      </c>
      <c r="C822" s="334" t="s">
        <v>1123</v>
      </c>
      <c r="D822" s="203" t="str">
        <f t="shared" si="24"/>
        <v>富山県氷見市</v>
      </c>
      <c r="E822" s="334">
        <v>205</v>
      </c>
      <c r="F822" s="203">
        <f t="shared" si="25"/>
        <v>1</v>
      </c>
    </row>
    <row r="823" spans="1:6">
      <c r="A823" s="334">
        <v>206</v>
      </c>
      <c r="B823" s="334" t="s">
        <v>1439</v>
      </c>
      <c r="C823" s="334" t="s">
        <v>403</v>
      </c>
      <c r="D823" s="203" t="str">
        <f t="shared" si="24"/>
        <v>富山県滑川市</v>
      </c>
      <c r="E823" s="334">
        <v>206</v>
      </c>
      <c r="F823" s="203">
        <f t="shared" si="25"/>
        <v>1</v>
      </c>
    </row>
    <row r="824" spans="1:6">
      <c r="A824" s="334">
        <v>207</v>
      </c>
      <c r="B824" s="334" t="s">
        <v>1439</v>
      </c>
      <c r="C824" s="334" t="s">
        <v>94</v>
      </c>
      <c r="D824" s="203" t="str">
        <f t="shared" si="24"/>
        <v>富山県黒部市</v>
      </c>
      <c r="E824" s="334">
        <v>207</v>
      </c>
      <c r="F824" s="203">
        <f t="shared" si="25"/>
        <v>1</v>
      </c>
    </row>
    <row r="825" spans="1:6">
      <c r="A825" s="334">
        <v>208</v>
      </c>
      <c r="B825" s="334" t="s">
        <v>1439</v>
      </c>
      <c r="C825" s="334" t="s">
        <v>1446</v>
      </c>
      <c r="D825" s="203" t="str">
        <f t="shared" si="24"/>
        <v>富山県砺波市</v>
      </c>
      <c r="E825" s="334">
        <v>208</v>
      </c>
      <c r="F825" s="203">
        <f t="shared" si="25"/>
        <v>1</v>
      </c>
    </row>
    <row r="826" spans="1:6">
      <c r="A826" s="334">
        <v>209</v>
      </c>
      <c r="B826" s="334" t="s">
        <v>1439</v>
      </c>
      <c r="C826" s="334" t="s">
        <v>1253</v>
      </c>
      <c r="D826" s="203" t="str">
        <f t="shared" si="24"/>
        <v>富山県小矢部市</v>
      </c>
      <c r="E826" s="334">
        <v>209</v>
      </c>
      <c r="F826" s="203">
        <f t="shared" si="25"/>
        <v>1</v>
      </c>
    </row>
    <row r="827" spans="1:6">
      <c r="A827" s="334">
        <v>210</v>
      </c>
      <c r="B827" s="334" t="s">
        <v>1439</v>
      </c>
      <c r="C827" s="334" t="s">
        <v>1450</v>
      </c>
      <c r="D827" s="203" t="str">
        <f t="shared" si="24"/>
        <v>富山県南砺市</v>
      </c>
      <c r="E827" s="334">
        <v>210</v>
      </c>
      <c r="F827" s="203">
        <f t="shared" si="25"/>
        <v>1</v>
      </c>
    </row>
    <row r="828" spans="1:6">
      <c r="A828" s="334">
        <v>211</v>
      </c>
      <c r="B828" s="334" t="s">
        <v>1439</v>
      </c>
      <c r="C828" s="334" t="s">
        <v>1453</v>
      </c>
      <c r="D828" s="203" t="str">
        <f t="shared" si="24"/>
        <v>富山県射水市</v>
      </c>
      <c r="E828" s="334">
        <v>211</v>
      </c>
      <c r="F828" s="203">
        <f t="shared" si="25"/>
        <v>1</v>
      </c>
    </row>
    <row r="829" spans="1:6">
      <c r="A829" s="334">
        <v>321</v>
      </c>
      <c r="B829" s="334" t="s">
        <v>1439</v>
      </c>
      <c r="C829" s="334" t="s">
        <v>207</v>
      </c>
      <c r="D829" s="203" t="str">
        <f t="shared" si="24"/>
        <v>富山県舟橋村</v>
      </c>
      <c r="E829" s="334">
        <v>321</v>
      </c>
      <c r="F829" s="203">
        <f t="shared" si="25"/>
        <v>1</v>
      </c>
    </row>
    <row r="830" spans="1:6">
      <c r="A830" s="334">
        <v>322</v>
      </c>
      <c r="B830" s="334" t="s">
        <v>1439</v>
      </c>
      <c r="C830" s="334" t="s">
        <v>1455</v>
      </c>
      <c r="D830" s="203" t="str">
        <f t="shared" si="24"/>
        <v>富山県上市町</v>
      </c>
      <c r="E830" s="334">
        <v>322</v>
      </c>
      <c r="F830" s="203">
        <f t="shared" si="25"/>
        <v>1</v>
      </c>
    </row>
    <row r="831" spans="1:6">
      <c r="A831" s="334">
        <v>323</v>
      </c>
      <c r="B831" s="334" t="s">
        <v>1439</v>
      </c>
      <c r="C831" s="334" t="s">
        <v>797</v>
      </c>
      <c r="D831" s="203" t="str">
        <f t="shared" si="24"/>
        <v>富山県立山町</v>
      </c>
      <c r="E831" s="334">
        <v>323</v>
      </c>
      <c r="F831" s="203">
        <f t="shared" si="25"/>
        <v>1</v>
      </c>
    </row>
    <row r="832" spans="1:6">
      <c r="A832" s="334">
        <v>342</v>
      </c>
      <c r="B832" s="334" t="s">
        <v>1439</v>
      </c>
      <c r="C832" s="334" t="s">
        <v>1190</v>
      </c>
      <c r="D832" s="203" t="str">
        <f t="shared" si="24"/>
        <v>富山県入善町</v>
      </c>
      <c r="E832" s="334">
        <v>342</v>
      </c>
      <c r="F832" s="203">
        <f t="shared" si="25"/>
        <v>1</v>
      </c>
    </row>
    <row r="833" spans="1:6">
      <c r="A833" s="334">
        <v>343</v>
      </c>
      <c r="B833" s="334" t="s">
        <v>1439</v>
      </c>
      <c r="C833" s="334" t="s">
        <v>961</v>
      </c>
      <c r="D833" s="203" t="str">
        <f t="shared" si="24"/>
        <v>富山県朝日町</v>
      </c>
      <c r="E833" s="334">
        <v>343</v>
      </c>
      <c r="F833" s="203">
        <f t="shared" si="25"/>
        <v>1</v>
      </c>
    </row>
    <row r="834" spans="1:6">
      <c r="A834" s="334">
        <v>201</v>
      </c>
      <c r="B834" s="334" t="s">
        <v>1456</v>
      </c>
      <c r="C834" s="334" t="s">
        <v>1458</v>
      </c>
      <c r="D834" s="203" t="str">
        <f t="shared" ref="D834:D897" si="26">B834&amp;C834</f>
        <v>石川県金沢市</v>
      </c>
      <c r="E834" s="334">
        <v>201</v>
      </c>
      <c r="F834" s="203">
        <f t="shared" ref="F834:F897" si="27">COUNTIF(D:D,D834)</f>
        <v>1</v>
      </c>
    </row>
    <row r="835" spans="1:6">
      <c r="A835" s="334">
        <v>202</v>
      </c>
      <c r="B835" s="334" t="s">
        <v>1456</v>
      </c>
      <c r="C835" s="334" t="s">
        <v>1459</v>
      </c>
      <c r="D835" s="203" t="str">
        <f t="shared" si="26"/>
        <v>石川県七尾市</v>
      </c>
      <c r="E835" s="334">
        <v>202</v>
      </c>
      <c r="F835" s="203">
        <f t="shared" si="27"/>
        <v>1</v>
      </c>
    </row>
    <row r="836" spans="1:6">
      <c r="A836" s="334">
        <v>203</v>
      </c>
      <c r="B836" s="334" t="s">
        <v>1456</v>
      </c>
      <c r="C836" s="334" t="s">
        <v>1448</v>
      </c>
      <c r="D836" s="203" t="str">
        <f t="shared" si="26"/>
        <v>石川県小松市</v>
      </c>
      <c r="E836" s="334">
        <v>203</v>
      </c>
      <c r="F836" s="203">
        <f t="shared" si="27"/>
        <v>1</v>
      </c>
    </row>
    <row r="837" spans="1:6">
      <c r="A837" s="334">
        <v>204</v>
      </c>
      <c r="B837" s="334" t="s">
        <v>1456</v>
      </c>
      <c r="C837" s="334" t="s">
        <v>1027</v>
      </c>
      <c r="D837" s="203" t="str">
        <f t="shared" si="26"/>
        <v>石川県輪島市</v>
      </c>
      <c r="E837" s="334">
        <v>204</v>
      </c>
      <c r="F837" s="203">
        <f t="shared" si="27"/>
        <v>1</v>
      </c>
    </row>
    <row r="838" spans="1:6">
      <c r="A838" s="334">
        <v>205</v>
      </c>
      <c r="B838" s="334" t="s">
        <v>1456</v>
      </c>
      <c r="C838" s="334" t="s">
        <v>745</v>
      </c>
      <c r="D838" s="203" t="str">
        <f t="shared" si="26"/>
        <v>石川県珠洲市</v>
      </c>
      <c r="E838" s="334">
        <v>205</v>
      </c>
      <c r="F838" s="203">
        <f t="shared" si="27"/>
        <v>1</v>
      </c>
    </row>
    <row r="839" spans="1:6">
      <c r="A839" s="334">
        <v>206</v>
      </c>
      <c r="B839" s="334" t="s">
        <v>1456</v>
      </c>
      <c r="C839" s="334" t="s">
        <v>1435</v>
      </c>
      <c r="D839" s="203" t="str">
        <f t="shared" si="26"/>
        <v>石川県加賀市</v>
      </c>
      <c r="E839" s="334">
        <v>206</v>
      </c>
      <c r="F839" s="203">
        <f t="shared" si="27"/>
        <v>1</v>
      </c>
    </row>
    <row r="840" spans="1:6">
      <c r="A840" s="334">
        <v>207</v>
      </c>
      <c r="B840" s="334" t="s">
        <v>1456</v>
      </c>
      <c r="C840" s="334" t="s">
        <v>1394</v>
      </c>
      <c r="D840" s="203" t="str">
        <f t="shared" si="26"/>
        <v>石川県羽咋市</v>
      </c>
      <c r="E840" s="334">
        <v>207</v>
      </c>
      <c r="F840" s="203">
        <f t="shared" si="27"/>
        <v>1</v>
      </c>
    </row>
    <row r="841" spans="1:6">
      <c r="A841" s="334">
        <v>209</v>
      </c>
      <c r="B841" s="334" t="s">
        <v>1456</v>
      </c>
      <c r="C841" s="334" t="s">
        <v>1460</v>
      </c>
      <c r="D841" s="203" t="str">
        <f t="shared" si="26"/>
        <v>石川県かほく市</v>
      </c>
      <c r="E841" s="334">
        <v>209</v>
      </c>
      <c r="F841" s="203">
        <f t="shared" si="27"/>
        <v>1</v>
      </c>
    </row>
    <row r="842" spans="1:6">
      <c r="A842" s="334">
        <v>210</v>
      </c>
      <c r="B842" s="334" t="s">
        <v>1456</v>
      </c>
      <c r="C842" s="334" t="s">
        <v>226</v>
      </c>
      <c r="D842" s="203" t="str">
        <f t="shared" si="26"/>
        <v>石川県白山市</v>
      </c>
      <c r="E842" s="334">
        <v>210</v>
      </c>
      <c r="F842" s="203">
        <f t="shared" si="27"/>
        <v>1</v>
      </c>
    </row>
    <row r="843" spans="1:6">
      <c r="A843" s="334">
        <v>211</v>
      </c>
      <c r="B843" s="334" t="s">
        <v>1456</v>
      </c>
      <c r="C843" s="334" t="s">
        <v>487</v>
      </c>
      <c r="D843" s="203" t="str">
        <f t="shared" si="26"/>
        <v>石川県能美市</v>
      </c>
      <c r="E843" s="334">
        <v>211</v>
      </c>
      <c r="F843" s="203">
        <f t="shared" si="27"/>
        <v>1</v>
      </c>
    </row>
    <row r="844" spans="1:6">
      <c r="A844" s="334">
        <v>212</v>
      </c>
      <c r="B844" s="334" t="s">
        <v>1456</v>
      </c>
      <c r="C844" s="334" t="s">
        <v>502</v>
      </c>
      <c r="D844" s="203" t="str">
        <f t="shared" si="26"/>
        <v>石川県野々市市</v>
      </c>
      <c r="E844" s="334">
        <v>212</v>
      </c>
      <c r="F844" s="203">
        <f t="shared" si="27"/>
        <v>1</v>
      </c>
    </row>
    <row r="845" spans="1:6">
      <c r="A845" s="334">
        <v>324</v>
      </c>
      <c r="B845" s="334" t="s">
        <v>1456</v>
      </c>
      <c r="C845" s="334" t="s">
        <v>977</v>
      </c>
      <c r="D845" s="203" t="str">
        <f t="shared" si="26"/>
        <v>石川県川北町</v>
      </c>
      <c r="E845" s="334">
        <v>324</v>
      </c>
      <c r="F845" s="203">
        <f t="shared" si="27"/>
        <v>1</v>
      </c>
    </row>
    <row r="846" spans="1:6">
      <c r="A846" s="334">
        <v>361</v>
      </c>
      <c r="B846" s="334" t="s">
        <v>1456</v>
      </c>
      <c r="C846" s="334" t="s">
        <v>1461</v>
      </c>
      <c r="D846" s="203" t="str">
        <f t="shared" si="26"/>
        <v>石川県津幡町</v>
      </c>
      <c r="E846" s="334">
        <v>361</v>
      </c>
      <c r="F846" s="203">
        <f t="shared" si="27"/>
        <v>1</v>
      </c>
    </row>
    <row r="847" spans="1:6">
      <c r="A847" s="334">
        <v>365</v>
      </c>
      <c r="B847" s="334" t="s">
        <v>1456</v>
      </c>
      <c r="C847" s="334" t="s">
        <v>1464</v>
      </c>
      <c r="D847" s="203" t="str">
        <f t="shared" si="26"/>
        <v>石川県内灘町</v>
      </c>
      <c r="E847" s="334">
        <v>365</v>
      </c>
      <c r="F847" s="203">
        <f t="shared" si="27"/>
        <v>1</v>
      </c>
    </row>
    <row r="848" spans="1:6">
      <c r="A848" s="334">
        <v>384</v>
      </c>
      <c r="B848" s="334" t="s">
        <v>1456</v>
      </c>
      <c r="C848" s="334" t="s">
        <v>440</v>
      </c>
      <c r="D848" s="203" t="str">
        <f t="shared" si="26"/>
        <v>石川県志賀町</v>
      </c>
      <c r="E848" s="334">
        <v>384</v>
      </c>
      <c r="F848" s="203">
        <f t="shared" si="27"/>
        <v>1</v>
      </c>
    </row>
    <row r="849" spans="1:6">
      <c r="A849" s="334">
        <v>386</v>
      </c>
      <c r="B849" s="334" t="s">
        <v>1456</v>
      </c>
      <c r="C849" s="334" t="s">
        <v>1252</v>
      </c>
      <c r="D849" s="203" t="str">
        <f t="shared" si="26"/>
        <v>石川県宝達志水町</v>
      </c>
      <c r="E849" s="334">
        <v>386</v>
      </c>
      <c r="F849" s="203">
        <f t="shared" si="27"/>
        <v>1</v>
      </c>
    </row>
    <row r="850" spans="1:6">
      <c r="A850" s="334">
        <v>407</v>
      </c>
      <c r="B850" s="334" t="s">
        <v>1456</v>
      </c>
      <c r="C850" s="334" t="s">
        <v>1466</v>
      </c>
      <c r="D850" s="203" t="str">
        <f t="shared" si="26"/>
        <v>石川県中能登町</v>
      </c>
      <c r="E850" s="334">
        <v>407</v>
      </c>
      <c r="F850" s="203">
        <f t="shared" si="27"/>
        <v>1</v>
      </c>
    </row>
    <row r="851" spans="1:6">
      <c r="A851" s="334">
        <v>461</v>
      </c>
      <c r="B851" s="334" t="s">
        <v>1456</v>
      </c>
      <c r="C851" s="334" t="s">
        <v>1467</v>
      </c>
      <c r="D851" s="203" t="str">
        <f t="shared" si="26"/>
        <v>石川県穴水町</v>
      </c>
      <c r="E851" s="334">
        <v>461</v>
      </c>
      <c r="F851" s="203">
        <f t="shared" si="27"/>
        <v>1</v>
      </c>
    </row>
    <row r="852" spans="1:6">
      <c r="A852" s="334">
        <v>463</v>
      </c>
      <c r="B852" s="334" t="s">
        <v>1456</v>
      </c>
      <c r="C852" s="334" t="s">
        <v>778</v>
      </c>
      <c r="D852" s="203" t="str">
        <f t="shared" si="26"/>
        <v>石川県能登町</v>
      </c>
      <c r="E852" s="334">
        <v>463</v>
      </c>
      <c r="F852" s="203">
        <f t="shared" si="27"/>
        <v>1</v>
      </c>
    </row>
    <row r="853" spans="1:6">
      <c r="A853" s="334">
        <v>201</v>
      </c>
      <c r="B853" s="334" t="s">
        <v>908</v>
      </c>
      <c r="C853" s="334" t="s">
        <v>1351</v>
      </c>
      <c r="D853" s="203" t="str">
        <f t="shared" si="26"/>
        <v>福井県福井市</v>
      </c>
      <c r="E853" s="334">
        <v>201</v>
      </c>
      <c r="F853" s="203">
        <f t="shared" si="27"/>
        <v>1</v>
      </c>
    </row>
    <row r="854" spans="1:6">
      <c r="A854" s="334">
        <v>202</v>
      </c>
      <c r="B854" s="334" t="s">
        <v>908</v>
      </c>
      <c r="C854" s="334" t="s">
        <v>1087</v>
      </c>
      <c r="D854" s="203" t="str">
        <f t="shared" si="26"/>
        <v>福井県敦賀市</v>
      </c>
      <c r="E854" s="334">
        <v>202</v>
      </c>
      <c r="F854" s="203">
        <f t="shared" si="27"/>
        <v>1</v>
      </c>
    </row>
    <row r="855" spans="1:6">
      <c r="A855" s="334">
        <v>204</v>
      </c>
      <c r="B855" s="334" t="s">
        <v>908</v>
      </c>
      <c r="C855" s="334" t="s">
        <v>1469</v>
      </c>
      <c r="D855" s="203" t="str">
        <f t="shared" si="26"/>
        <v>福井県小浜市</v>
      </c>
      <c r="E855" s="334">
        <v>204</v>
      </c>
      <c r="F855" s="203">
        <f t="shared" si="27"/>
        <v>1</v>
      </c>
    </row>
    <row r="856" spans="1:6">
      <c r="A856" s="334">
        <v>205</v>
      </c>
      <c r="B856" s="334" t="s">
        <v>908</v>
      </c>
      <c r="C856" s="334" t="s">
        <v>1463</v>
      </c>
      <c r="D856" s="203" t="str">
        <f t="shared" si="26"/>
        <v>福井県大野市</v>
      </c>
      <c r="E856" s="334">
        <v>205</v>
      </c>
      <c r="F856" s="203">
        <f t="shared" si="27"/>
        <v>1</v>
      </c>
    </row>
    <row r="857" spans="1:6">
      <c r="A857" s="334">
        <v>206</v>
      </c>
      <c r="B857" s="334" t="s">
        <v>908</v>
      </c>
      <c r="C857" s="334" t="s">
        <v>964</v>
      </c>
      <c r="D857" s="203" t="str">
        <f t="shared" si="26"/>
        <v>福井県勝山市</v>
      </c>
      <c r="E857" s="334">
        <v>206</v>
      </c>
      <c r="F857" s="203">
        <f t="shared" si="27"/>
        <v>1</v>
      </c>
    </row>
    <row r="858" spans="1:6">
      <c r="A858" s="334">
        <v>207</v>
      </c>
      <c r="B858" s="334" t="s">
        <v>908</v>
      </c>
      <c r="C858" s="334" t="s">
        <v>407</v>
      </c>
      <c r="D858" s="203" t="str">
        <f t="shared" si="26"/>
        <v>福井県鯖江市</v>
      </c>
      <c r="E858" s="334">
        <v>207</v>
      </c>
      <c r="F858" s="203">
        <f t="shared" si="27"/>
        <v>1</v>
      </c>
    </row>
    <row r="859" spans="1:6">
      <c r="A859" s="334">
        <v>208</v>
      </c>
      <c r="B859" s="334" t="s">
        <v>908</v>
      </c>
      <c r="C859" s="334" t="s">
        <v>1470</v>
      </c>
      <c r="D859" s="203" t="str">
        <f t="shared" si="26"/>
        <v>福井県あわら市</v>
      </c>
      <c r="E859" s="334">
        <v>208</v>
      </c>
      <c r="F859" s="203">
        <f t="shared" si="27"/>
        <v>1</v>
      </c>
    </row>
    <row r="860" spans="1:6">
      <c r="A860" s="334">
        <v>209</v>
      </c>
      <c r="B860" s="334" t="s">
        <v>908</v>
      </c>
      <c r="C860" s="334" t="s">
        <v>1457</v>
      </c>
      <c r="D860" s="203" t="str">
        <f t="shared" si="26"/>
        <v>福井県越前市</v>
      </c>
      <c r="E860" s="334">
        <v>209</v>
      </c>
      <c r="F860" s="203">
        <f t="shared" si="27"/>
        <v>1</v>
      </c>
    </row>
    <row r="861" spans="1:6">
      <c r="A861" s="334">
        <v>210</v>
      </c>
      <c r="B861" s="334" t="s">
        <v>908</v>
      </c>
      <c r="C861" s="334" t="s">
        <v>645</v>
      </c>
      <c r="D861" s="203" t="str">
        <f t="shared" si="26"/>
        <v>福井県坂井市</v>
      </c>
      <c r="E861" s="334">
        <v>210</v>
      </c>
      <c r="F861" s="203">
        <f t="shared" si="27"/>
        <v>1</v>
      </c>
    </row>
    <row r="862" spans="1:6">
      <c r="A862" s="334">
        <v>322</v>
      </c>
      <c r="B862" s="334" t="s">
        <v>908</v>
      </c>
      <c r="C862" s="334" t="s">
        <v>239</v>
      </c>
      <c r="D862" s="203" t="str">
        <f t="shared" si="26"/>
        <v>福井県永平寺町</v>
      </c>
      <c r="E862" s="334">
        <v>322</v>
      </c>
      <c r="F862" s="203">
        <f t="shared" si="27"/>
        <v>1</v>
      </c>
    </row>
    <row r="863" spans="1:6">
      <c r="A863" s="334">
        <v>382</v>
      </c>
      <c r="B863" s="334" t="s">
        <v>908</v>
      </c>
      <c r="C863" s="334" t="s">
        <v>573</v>
      </c>
      <c r="D863" s="203" t="str">
        <f t="shared" si="26"/>
        <v>福井県池田町</v>
      </c>
      <c r="E863" s="334">
        <v>382</v>
      </c>
      <c r="F863" s="203">
        <f t="shared" si="27"/>
        <v>1</v>
      </c>
    </row>
    <row r="864" spans="1:6">
      <c r="A864" s="334">
        <v>404</v>
      </c>
      <c r="B864" s="334" t="s">
        <v>908</v>
      </c>
      <c r="C864" s="334" t="s">
        <v>1471</v>
      </c>
      <c r="D864" s="203" t="str">
        <f t="shared" si="26"/>
        <v>福井県南越前町</v>
      </c>
      <c r="E864" s="334">
        <v>404</v>
      </c>
      <c r="F864" s="203">
        <f t="shared" si="27"/>
        <v>1</v>
      </c>
    </row>
    <row r="865" spans="1:6">
      <c r="A865" s="334">
        <v>423</v>
      </c>
      <c r="B865" s="334" t="s">
        <v>908</v>
      </c>
      <c r="C865" s="334" t="s">
        <v>423</v>
      </c>
      <c r="D865" s="203" t="str">
        <f t="shared" si="26"/>
        <v>福井県越前町</v>
      </c>
      <c r="E865" s="334">
        <v>423</v>
      </c>
      <c r="F865" s="203">
        <f t="shared" si="27"/>
        <v>1</v>
      </c>
    </row>
    <row r="866" spans="1:6">
      <c r="A866" s="334">
        <v>442</v>
      </c>
      <c r="B866" s="334" t="s">
        <v>908</v>
      </c>
      <c r="C866" s="334" t="s">
        <v>1473</v>
      </c>
      <c r="D866" s="203" t="str">
        <f t="shared" si="26"/>
        <v>福井県美浜町</v>
      </c>
      <c r="E866" s="334">
        <v>442</v>
      </c>
      <c r="F866" s="203">
        <f t="shared" si="27"/>
        <v>1</v>
      </c>
    </row>
    <row r="867" spans="1:6">
      <c r="A867" s="334">
        <v>481</v>
      </c>
      <c r="B867" s="334" t="s">
        <v>908</v>
      </c>
      <c r="C867" s="334" t="s">
        <v>614</v>
      </c>
      <c r="D867" s="203" t="str">
        <f t="shared" si="26"/>
        <v>福井県高浜町</v>
      </c>
      <c r="E867" s="334">
        <v>481</v>
      </c>
      <c r="F867" s="203">
        <f t="shared" si="27"/>
        <v>1</v>
      </c>
    </row>
    <row r="868" spans="1:6">
      <c r="A868" s="334">
        <v>483</v>
      </c>
      <c r="B868" s="334" t="s">
        <v>908</v>
      </c>
      <c r="C868" s="334" t="s">
        <v>433</v>
      </c>
      <c r="D868" s="203" t="str">
        <f t="shared" si="26"/>
        <v>福井県おおい町</v>
      </c>
      <c r="E868" s="334">
        <v>483</v>
      </c>
      <c r="F868" s="203">
        <f t="shared" si="27"/>
        <v>1</v>
      </c>
    </row>
    <row r="869" spans="1:6">
      <c r="A869" s="334">
        <v>501</v>
      </c>
      <c r="B869" s="334" t="s">
        <v>908</v>
      </c>
      <c r="C869" s="334" t="s">
        <v>157</v>
      </c>
      <c r="D869" s="203" t="str">
        <f t="shared" si="26"/>
        <v>福井県若狭町</v>
      </c>
      <c r="E869" s="334">
        <v>501</v>
      </c>
      <c r="F869" s="203">
        <f t="shared" si="27"/>
        <v>1</v>
      </c>
    </row>
    <row r="870" spans="1:6">
      <c r="A870" s="334">
        <v>201</v>
      </c>
      <c r="B870" s="334" t="s">
        <v>1291</v>
      </c>
      <c r="C870" s="334" t="s">
        <v>305</v>
      </c>
      <c r="D870" s="203" t="str">
        <f t="shared" si="26"/>
        <v>山梨県甲府市</v>
      </c>
      <c r="E870" s="334">
        <v>201</v>
      </c>
      <c r="F870" s="203">
        <f t="shared" si="27"/>
        <v>1</v>
      </c>
    </row>
    <row r="871" spans="1:6">
      <c r="A871" s="334">
        <v>202</v>
      </c>
      <c r="B871" s="334" t="s">
        <v>1291</v>
      </c>
      <c r="C871" s="334" t="s">
        <v>1322</v>
      </c>
      <c r="D871" s="203" t="str">
        <f t="shared" si="26"/>
        <v>山梨県富士吉田市</v>
      </c>
      <c r="E871" s="334">
        <v>202</v>
      </c>
      <c r="F871" s="203">
        <f t="shared" si="27"/>
        <v>1</v>
      </c>
    </row>
    <row r="872" spans="1:6">
      <c r="A872" s="334">
        <v>204</v>
      </c>
      <c r="B872" s="334" t="s">
        <v>1291</v>
      </c>
      <c r="C872" s="334" t="s">
        <v>255</v>
      </c>
      <c r="D872" s="203" t="str">
        <f t="shared" si="26"/>
        <v>山梨県都留市</v>
      </c>
      <c r="E872" s="334">
        <v>204</v>
      </c>
      <c r="F872" s="203">
        <f t="shared" si="27"/>
        <v>1</v>
      </c>
    </row>
    <row r="873" spans="1:6">
      <c r="A873" s="334">
        <v>205</v>
      </c>
      <c r="B873" s="334" t="s">
        <v>1291</v>
      </c>
      <c r="C873" s="334" t="s">
        <v>819</v>
      </c>
      <c r="D873" s="203" t="str">
        <f t="shared" si="26"/>
        <v>山梨県山梨市</v>
      </c>
      <c r="E873" s="334">
        <v>205</v>
      </c>
      <c r="F873" s="203">
        <f t="shared" si="27"/>
        <v>1</v>
      </c>
    </row>
    <row r="874" spans="1:6">
      <c r="A874" s="334">
        <v>206</v>
      </c>
      <c r="B874" s="334" t="s">
        <v>1291</v>
      </c>
      <c r="C874" s="334" t="s">
        <v>1101</v>
      </c>
      <c r="D874" s="203" t="str">
        <f t="shared" si="26"/>
        <v>山梨県大月市</v>
      </c>
      <c r="E874" s="334">
        <v>206</v>
      </c>
      <c r="F874" s="203">
        <f t="shared" si="27"/>
        <v>1</v>
      </c>
    </row>
    <row r="875" spans="1:6">
      <c r="A875" s="334">
        <v>207</v>
      </c>
      <c r="B875" s="334" t="s">
        <v>1291</v>
      </c>
      <c r="C875" s="334" t="s">
        <v>983</v>
      </c>
      <c r="D875" s="203" t="str">
        <f t="shared" si="26"/>
        <v>山梨県韮崎市</v>
      </c>
      <c r="E875" s="334">
        <v>207</v>
      </c>
      <c r="F875" s="203">
        <f t="shared" si="27"/>
        <v>1</v>
      </c>
    </row>
    <row r="876" spans="1:6">
      <c r="A876" s="334">
        <v>208</v>
      </c>
      <c r="B876" s="334" t="s">
        <v>1291</v>
      </c>
      <c r="C876" s="334" t="s">
        <v>55</v>
      </c>
      <c r="D876" s="203" t="str">
        <f t="shared" si="26"/>
        <v>山梨県南アルプス市</v>
      </c>
      <c r="E876" s="334">
        <v>208</v>
      </c>
      <c r="F876" s="203">
        <f t="shared" si="27"/>
        <v>1</v>
      </c>
    </row>
    <row r="877" spans="1:6">
      <c r="A877" s="334">
        <v>209</v>
      </c>
      <c r="B877" s="334" t="s">
        <v>1291</v>
      </c>
      <c r="C877" s="334" t="s">
        <v>1369</v>
      </c>
      <c r="D877" s="203" t="str">
        <f t="shared" si="26"/>
        <v>山梨県北杜市</v>
      </c>
      <c r="E877" s="334">
        <v>209</v>
      </c>
      <c r="F877" s="203">
        <f t="shared" si="27"/>
        <v>1</v>
      </c>
    </row>
    <row r="878" spans="1:6">
      <c r="A878" s="334">
        <v>210</v>
      </c>
      <c r="B878" s="334" t="s">
        <v>1291</v>
      </c>
      <c r="C878" s="334" t="s">
        <v>1475</v>
      </c>
      <c r="D878" s="203" t="str">
        <f t="shared" si="26"/>
        <v>山梨県甲斐市</v>
      </c>
      <c r="E878" s="334">
        <v>210</v>
      </c>
      <c r="F878" s="203">
        <f t="shared" si="27"/>
        <v>1</v>
      </c>
    </row>
    <row r="879" spans="1:6">
      <c r="A879" s="334">
        <v>211</v>
      </c>
      <c r="B879" s="334" t="s">
        <v>1291</v>
      </c>
      <c r="C879" s="334" t="s">
        <v>1478</v>
      </c>
      <c r="D879" s="203" t="str">
        <f t="shared" si="26"/>
        <v>山梨県笛吹市</v>
      </c>
      <c r="E879" s="334">
        <v>211</v>
      </c>
      <c r="F879" s="203">
        <f t="shared" si="27"/>
        <v>1</v>
      </c>
    </row>
    <row r="880" spans="1:6">
      <c r="A880" s="334">
        <v>212</v>
      </c>
      <c r="B880" s="334" t="s">
        <v>1291</v>
      </c>
      <c r="C880" s="334" t="s">
        <v>272</v>
      </c>
      <c r="D880" s="203" t="str">
        <f t="shared" si="26"/>
        <v>山梨県上野原市</v>
      </c>
      <c r="E880" s="334">
        <v>212</v>
      </c>
      <c r="F880" s="203">
        <f t="shared" si="27"/>
        <v>1</v>
      </c>
    </row>
    <row r="881" spans="1:6">
      <c r="A881" s="334">
        <v>213</v>
      </c>
      <c r="B881" s="334" t="s">
        <v>1291</v>
      </c>
      <c r="C881" s="334" t="s">
        <v>1479</v>
      </c>
      <c r="D881" s="203" t="str">
        <f t="shared" si="26"/>
        <v>山梨県甲州市</v>
      </c>
      <c r="E881" s="334">
        <v>213</v>
      </c>
      <c r="F881" s="203">
        <f t="shared" si="27"/>
        <v>1</v>
      </c>
    </row>
    <row r="882" spans="1:6">
      <c r="A882" s="334">
        <v>214</v>
      </c>
      <c r="B882" s="334" t="s">
        <v>1291</v>
      </c>
      <c r="C882" s="334" t="s">
        <v>344</v>
      </c>
      <c r="D882" s="203" t="str">
        <f t="shared" si="26"/>
        <v>山梨県中央市</v>
      </c>
      <c r="E882" s="334">
        <v>214</v>
      </c>
      <c r="F882" s="203">
        <f t="shared" si="27"/>
        <v>1</v>
      </c>
    </row>
    <row r="883" spans="1:6">
      <c r="A883" s="334">
        <v>346</v>
      </c>
      <c r="B883" s="334" t="s">
        <v>1291</v>
      </c>
      <c r="C883" s="334" t="s">
        <v>1462</v>
      </c>
      <c r="D883" s="203" t="str">
        <f t="shared" si="26"/>
        <v>山梨県市川三郷町</v>
      </c>
      <c r="E883" s="334">
        <v>346</v>
      </c>
      <c r="F883" s="203">
        <f t="shared" si="27"/>
        <v>1</v>
      </c>
    </row>
    <row r="884" spans="1:6">
      <c r="A884" s="334">
        <v>364</v>
      </c>
      <c r="B884" s="334" t="s">
        <v>1291</v>
      </c>
      <c r="C884" s="334" t="s">
        <v>665</v>
      </c>
      <c r="D884" s="203" t="str">
        <f t="shared" si="26"/>
        <v>山梨県早川町</v>
      </c>
      <c r="E884" s="334">
        <v>364</v>
      </c>
      <c r="F884" s="203">
        <f t="shared" si="27"/>
        <v>1</v>
      </c>
    </row>
    <row r="885" spans="1:6">
      <c r="A885" s="334">
        <v>365</v>
      </c>
      <c r="B885" s="334" t="s">
        <v>1291</v>
      </c>
      <c r="C885" s="334" t="s">
        <v>99</v>
      </c>
      <c r="D885" s="203" t="str">
        <f t="shared" si="26"/>
        <v>山梨県身延町</v>
      </c>
      <c r="E885" s="334">
        <v>365</v>
      </c>
      <c r="F885" s="203">
        <f t="shared" si="27"/>
        <v>1</v>
      </c>
    </row>
    <row r="886" spans="1:6">
      <c r="A886" s="334">
        <v>366</v>
      </c>
      <c r="B886" s="334" t="s">
        <v>1291</v>
      </c>
      <c r="C886" s="334" t="s">
        <v>793</v>
      </c>
      <c r="D886" s="203" t="str">
        <f t="shared" si="26"/>
        <v>山梨県南部町</v>
      </c>
      <c r="E886" s="334">
        <v>366</v>
      </c>
      <c r="F886" s="203">
        <f t="shared" si="27"/>
        <v>1</v>
      </c>
    </row>
    <row r="887" spans="1:6">
      <c r="A887" s="334">
        <v>368</v>
      </c>
      <c r="B887" s="334" t="s">
        <v>1291</v>
      </c>
      <c r="C887" s="334" t="s">
        <v>249</v>
      </c>
      <c r="D887" s="203" t="str">
        <f t="shared" si="26"/>
        <v>山梨県富士川町</v>
      </c>
      <c r="E887" s="334">
        <v>368</v>
      </c>
      <c r="F887" s="203">
        <f t="shared" si="27"/>
        <v>1</v>
      </c>
    </row>
    <row r="888" spans="1:6">
      <c r="A888" s="334">
        <v>384</v>
      </c>
      <c r="B888" s="334" t="s">
        <v>1291</v>
      </c>
      <c r="C888" s="334" t="s">
        <v>736</v>
      </c>
      <c r="D888" s="203" t="str">
        <f t="shared" si="26"/>
        <v>山梨県昭和町</v>
      </c>
      <c r="E888" s="334">
        <v>384</v>
      </c>
      <c r="F888" s="203">
        <f t="shared" si="27"/>
        <v>1</v>
      </c>
    </row>
    <row r="889" spans="1:6">
      <c r="A889" s="334">
        <v>422</v>
      </c>
      <c r="B889" s="334" t="s">
        <v>1291</v>
      </c>
      <c r="C889" s="334" t="s">
        <v>20</v>
      </c>
      <c r="D889" s="203" t="str">
        <f t="shared" si="26"/>
        <v>山梨県道志村</v>
      </c>
      <c r="E889" s="334">
        <v>422</v>
      </c>
      <c r="F889" s="203">
        <f t="shared" si="27"/>
        <v>1</v>
      </c>
    </row>
    <row r="890" spans="1:6">
      <c r="A890" s="334">
        <v>423</v>
      </c>
      <c r="B890" s="334" t="s">
        <v>1291</v>
      </c>
      <c r="C890" s="334" t="s">
        <v>1480</v>
      </c>
      <c r="D890" s="203" t="str">
        <f t="shared" si="26"/>
        <v>山梨県西桂町</v>
      </c>
      <c r="E890" s="334">
        <v>423</v>
      </c>
      <c r="F890" s="203">
        <f t="shared" si="27"/>
        <v>1</v>
      </c>
    </row>
    <row r="891" spans="1:6">
      <c r="A891" s="334">
        <v>424</v>
      </c>
      <c r="B891" s="334" t="s">
        <v>1291</v>
      </c>
      <c r="C891" s="334" t="s">
        <v>1451</v>
      </c>
      <c r="D891" s="203" t="str">
        <f t="shared" si="26"/>
        <v>山梨県忍野村</v>
      </c>
      <c r="E891" s="334">
        <v>424</v>
      </c>
      <c r="F891" s="203">
        <f t="shared" si="27"/>
        <v>1</v>
      </c>
    </row>
    <row r="892" spans="1:6">
      <c r="A892" s="334">
        <v>425</v>
      </c>
      <c r="B892" s="334" t="s">
        <v>1291</v>
      </c>
      <c r="C892" s="334" t="s">
        <v>1468</v>
      </c>
      <c r="D892" s="203" t="str">
        <f t="shared" si="26"/>
        <v>山梨県山中湖村</v>
      </c>
      <c r="E892" s="334">
        <v>425</v>
      </c>
      <c r="F892" s="203">
        <f t="shared" si="27"/>
        <v>1</v>
      </c>
    </row>
    <row r="893" spans="1:6">
      <c r="A893" s="334">
        <v>429</v>
      </c>
      <c r="B893" s="334" t="s">
        <v>1291</v>
      </c>
      <c r="C893" s="334" t="s">
        <v>1157</v>
      </c>
      <c r="D893" s="203" t="str">
        <f t="shared" si="26"/>
        <v>山梨県鳴沢村</v>
      </c>
      <c r="E893" s="334">
        <v>429</v>
      </c>
      <c r="F893" s="203">
        <f t="shared" si="27"/>
        <v>1</v>
      </c>
    </row>
    <row r="894" spans="1:6">
      <c r="A894" s="334">
        <v>430</v>
      </c>
      <c r="B894" s="334" t="s">
        <v>1291</v>
      </c>
      <c r="C894" s="334" t="s">
        <v>1481</v>
      </c>
      <c r="D894" s="203" t="str">
        <f t="shared" si="26"/>
        <v>山梨県富士河口湖町</v>
      </c>
      <c r="E894" s="334">
        <v>430</v>
      </c>
      <c r="F894" s="203">
        <f t="shared" si="27"/>
        <v>1</v>
      </c>
    </row>
    <row r="895" spans="1:6">
      <c r="A895" s="334">
        <v>442</v>
      </c>
      <c r="B895" s="334" t="s">
        <v>1291</v>
      </c>
      <c r="C895" s="334" t="s">
        <v>3</v>
      </c>
      <c r="D895" s="203" t="str">
        <f t="shared" si="26"/>
        <v>山梨県小菅村</v>
      </c>
      <c r="E895" s="334">
        <v>442</v>
      </c>
      <c r="F895" s="203">
        <f t="shared" si="27"/>
        <v>1</v>
      </c>
    </row>
    <row r="896" spans="1:6">
      <c r="A896" s="334">
        <v>443</v>
      </c>
      <c r="B896" s="334" t="s">
        <v>1291</v>
      </c>
      <c r="C896" s="334" t="s">
        <v>1482</v>
      </c>
      <c r="D896" s="203" t="str">
        <f t="shared" si="26"/>
        <v>山梨県丹波山村</v>
      </c>
      <c r="E896" s="334">
        <v>443</v>
      </c>
      <c r="F896" s="203">
        <f t="shared" si="27"/>
        <v>1</v>
      </c>
    </row>
    <row r="897" spans="1:6">
      <c r="A897" s="334">
        <v>201</v>
      </c>
      <c r="B897" s="334" t="s">
        <v>1002</v>
      </c>
      <c r="C897" s="334" t="s">
        <v>1001</v>
      </c>
      <c r="D897" s="203" t="str">
        <f t="shared" si="26"/>
        <v>長野県長野市</v>
      </c>
      <c r="E897" s="334">
        <v>201</v>
      </c>
      <c r="F897" s="203">
        <f t="shared" si="27"/>
        <v>1</v>
      </c>
    </row>
    <row r="898" spans="1:6">
      <c r="A898" s="334">
        <v>202</v>
      </c>
      <c r="B898" s="334" t="s">
        <v>1002</v>
      </c>
      <c r="C898" s="334" t="s">
        <v>1287</v>
      </c>
      <c r="D898" s="203" t="str">
        <f t="shared" ref="D898:D961" si="28">B898&amp;C898</f>
        <v>長野県松本市</v>
      </c>
      <c r="E898" s="334">
        <v>202</v>
      </c>
      <c r="F898" s="203">
        <f t="shared" ref="F898:F961" si="29">COUNTIF(D:D,D898)</f>
        <v>1</v>
      </c>
    </row>
    <row r="899" spans="1:6">
      <c r="A899" s="334">
        <v>203</v>
      </c>
      <c r="B899" s="334" t="s">
        <v>1002</v>
      </c>
      <c r="C899" s="334" t="s">
        <v>411</v>
      </c>
      <c r="D899" s="203" t="str">
        <f t="shared" si="28"/>
        <v>長野県上田市</v>
      </c>
      <c r="E899" s="334">
        <v>203</v>
      </c>
      <c r="F899" s="203">
        <f t="shared" si="29"/>
        <v>1</v>
      </c>
    </row>
    <row r="900" spans="1:6">
      <c r="A900" s="334">
        <v>204</v>
      </c>
      <c r="B900" s="334" t="s">
        <v>1002</v>
      </c>
      <c r="C900" s="334" t="s">
        <v>834</v>
      </c>
      <c r="D900" s="203" t="str">
        <f t="shared" si="28"/>
        <v>長野県岡谷市</v>
      </c>
      <c r="E900" s="334">
        <v>204</v>
      </c>
      <c r="F900" s="203">
        <f t="shared" si="29"/>
        <v>1</v>
      </c>
    </row>
    <row r="901" spans="1:6">
      <c r="A901" s="334">
        <v>205</v>
      </c>
      <c r="B901" s="334" t="s">
        <v>1002</v>
      </c>
      <c r="C901" s="334" t="s">
        <v>430</v>
      </c>
      <c r="D901" s="203" t="str">
        <f t="shared" si="28"/>
        <v>長野県飯田市</v>
      </c>
      <c r="E901" s="334">
        <v>205</v>
      </c>
      <c r="F901" s="203">
        <f t="shared" si="29"/>
        <v>1</v>
      </c>
    </row>
    <row r="902" spans="1:6">
      <c r="A902" s="334">
        <v>206</v>
      </c>
      <c r="B902" s="334" t="s">
        <v>1002</v>
      </c>
      <c r="C902" s="334" t="s">
        <v>1484</v>
      </c>
      <c r="D902" s="203" t="str">
        <f t="shared" si="28"/>
        <v>長野県諏訪市</v>
      </c>
      <c r="E902" s="334">
        <v>206</v>
      </c>
      <c r="F902" s="203">
        <f t="shared" si="29"/>
        <v>1</v>
      </c>
    </row>
    <row r="903" spans="1:6">
      <c r="A903" s="334">
        <v>207</v>
      </c>
      <c r="B903" s="334" t="s">
        <v>1002</v>
      </c>
      <c r="C903" s="334" t="s">
        <v>1019</v>
      </c>
      <c r="D903" s="203" t="str">
        <f t="shared" si="28"/>
        <v>長野県須坂市</v>
      </c>
      <c r="E903" s="334">
        <v>207</v>
      </c>
      <c r="F903" s="203">
        <f t="shared" si="29"/>
        <v>1</v>
      </c>
    </row>
    <row r="904" spans="1:6">
      <c r="A904" s="334">
        <v>208</v>
      </c>
      <c r="B904" s="334" t="s">
        <v>1002</v>
      </c>
      <c r="C904" s="334" t="s">
        <v>935</v>
      </c>
      <c r="D904" s="203" t="str">
        <f t="shared" si="28"/>
        <v>長野県小諸市</v>
      </c>
      <c r="E904" s="334">
        <v>208</v>
      </c>
      <c r="F904" s="203">
        <f t="shared" si="29"/>
        <v>1</v>
      </c>
    </row>
    <row r="905" spans="1:6">
      <c r="A905" s="334">
        <v>209</v>
      </c>
      <c r="B905" s="334" t="s">
        <v>1002</v>
      </c>
      <c r="C905" s="334" t="s">
        <v>1235</v>
      </c>
      <c r="D905" s="203" t="str">
        <f t="shared" si="28"/>
        <v>長野県伊那市</v>
      </c>
      <c r="E905" s="334">
        <v>209</v>
      </c>
      <c r="F905" s="203">
        <f t="shared" si="29"/>
        <v>1</v>
      </c>
    </row>
    <row r="906" spans="1:6">
      <c r="A906" s="334">
        <v>210</v>
      </c>
      <c r="B906" s="334" t="s">
        <v>1002</v>
      </c>
      <c r="C906" s="334" t="s">
        <v>1387</v>
      </c>
      <c r="D906" s="203" t="str">
        <f t="shared" si="28"/>
        <v>長野県駒ヶ根市</v>
      </c>
      <c r="E906" s="334">
        <v>210</v>
      </c>
      <c r="F906" s="203">
        <f t="shared" si="29"/>
        <v>1</v>
      </c>
    </row>
    <row r="907" spans="1:6">
      <c r="A907" s="334">
        <v>211</v>
      </c>
      <c r="B907" s="334" t="s">
        <v>1002</v>
      </c>
      <c r="C907" s="334" t="s">
        <v>1150</v>
      </c>
      <c r="D907" s="203" t="str">
        <f t="shared" si="28"/>
        <v>長野県中野市</v>
      </c>
      <c r="E907" s="334">
        <v>211</v>
      </c>
      <c r="F907" s="203">
        <f t="shared" si="29"/>
        <v>1</v>
      </c>
    </row>
    <row r="908" spans="1:6">
      <c r="A908" s="334">
        <v>212</v>
      </c>
      <c r="B908" s="334" t="s">
        <v>1002</v>
      </c>
      <c r="C908" s="334" t="s">
        <v>859</v>
      </c>
      <c r="D908" s="203" t="str">
        <f t="shared" si="28"/>
        <v>長野県大町市</v>
      </c>
      <c r="E908" s="334">
        <v>212</v>
      </c>
      <c r="F908" s="203">
        <f t="shared" si="29"/>
        <v>1</v>
      </c>
    </row>
    <row r="909" spans="1:6">
      <c r="A909" s="334">
        <v>213</v>
      </c>
      <c r="B909" s="334" t="s">
        <v>1002</v>
      </c>
      <c r="C909" s="334" t="s">
        <v>582</v>
      </c>
      <c r="D909" s="203" t="str">
        <f t="shared" si="28"/>
        <v>長野県飯山市</v>
      </c>
      <c r="E909" s="334">
        <v>213</v>
      </c>
      <c r="F909" s="203">
        <f t="shared" si="29"/>
        <v>1</v>
      </c>
    </row>
    <row r="910" spans="1:6">
      <c r="A910" s="334">
        <v>214</v>
      </c>
      <c r="B910" s="334" t="s">
        <v>1002</v>
      </c>
      <c r="C910" s="334" t="s">
        <v>636</v>
      </c>
      <c r="D910" s="203" t="str">
        <f t="shared" si="28"/>
        <v>長野県茅野市</v>
      </c>
      <c r="E910" s="334">
        <v>214</v>
      </c>
      <c r="F910" s="203">
        <f t="shared" si="29"/>
        <v>1</v>
      </c>
    </row>
    <row r="911" spans="1:6">
      <c r="A911" s="334">
        <v>215</v>
      </c>
      <c r="B911" s="334" t="s">
        <v>1002</v>
      </c>
      <c r="C911" s="334" t="s">
        <v>493</v>
      </c>
      <c r="D911" s="203" t="str">
        <f t="shared" si="28"/>
        <v>長野県塩尻市</v>
      </c>
      <c r="E911" s="334">
        <v>215</v>
      </c>
      <c r="F911" s="203">
        <f t="shared" si="29"/>
        <v>1</v>
      </c>
    </row>
    <row r="912" spans="1:6">
      <c r="A912" s="334">
        <v>217</v>
      </c>
      <c r="B912" s="334" t="s">
        <v>1002</v>
      </c>
      <c r="C912" s="334" t="s">
        <v>393</v>
      </c>
      <c r="D912" s="203" t="str">
        <f t="shared" si="28"/>
        <v>長野県佐久市</v>
      </c>
      <c r="E912" s="334">
        <v>217</v>
      </c>
      <c r="F912" s="203">
        <f t="shared" si="29"/>
        <v>1</v>
      </c>
    </row>
    <row r="913" spans="1:6">
      <c r="A913" s="334">
        <v>218</v>
      </c>
      <c r="B913" s="334" t="s">
        <v>1002</v>
      </c>
      <c r="C913" s="334" t="s">
        <v>45</v>
      </c>
      <c r="D913" s="203" t="str">
        <f t="shared" si="28"/>
        <v>長野県千曲市</v>
      </c>
      <c r="E913" s="334">
        <v>218</v>
      </c>
      <c r="F913" s="203">
        <f t="shared" si="29"/>
        <v>1</v>
      </c>
    </row>
    <row r="914" spans="1:6">
      <c r="A914" s="334">
        <v>219</v>
      </c>
      <c r="B914" s="334" t="s">
        <v>1002</v>
      </c>
      <c r="C914" s="334" t="s">
        <v>1485</v>
      </c>
      <c r="D914" s="203" t="str">
        <f t="shared" si="28"/>
        <v>長野県東御市</v>
      </c>
      <c r="E914" s="334">
        <v>219</v>
      </c>
      <c r="F914" s="203">
        <f t="shared" si="29"/>
        <v>1</v>
      </c>
    </row>
    <row r="915" spans="1:6">
      <c r="A915" s="334">
        <v>220</v>
      </c>
      <c r="B915" s="334" t="s">
        <v>1002</v>
      </c>
      <c r="C915" s="334" t="s">
        <v>1142</v>
      </c>
      <c r="D915" s="203" t="str">
        <f t="shared" si="28"/>
        <v>長野県安曇野市</v>
      </c>
      <c r="E915" s="334">
        <v>220</v>
      </c>
      <c r="F915" s="203">
        <f t="shared" si="29"/>
        <v>1</v>
      </c>
    </row>
    <row r="916" spans="1:6">
      <c r="A916" s="334">
        <v>303</v>
      </c>
      <c r="B916" s="334" t="s">
        <v>1002</v>
      </c>
      <c r="C916" s="334" t="s">
        <v>1341</v>
      </c>
      <c r="D916" s="203" t="str">
        <f t="shared" si="28"/>
        <v>長野県小海町</v>
      </c>
      <c r="E916" s="334">
        <v>303</v>
      </c>
      <c r="F916" s="203">
        <f t="shared" si="29"/>
        <v>1</v>
      </c>
    </row>
    <row r="917" spans="1:6">
      <c r="A917" s="334">
        <v>304</v>
      </c>
      <c r="B917" s="334" t="s">
        <v>1002</v>
      </c>
      <c r="C917" s="334" t="s">
        <v>1486</v>
      </c>
      <c r="D917" s="203" t="str">
        <f t="shared" si="28"/>
        <v>長野県川上村</v>
      </c>
      <c r="E917" s="334">
        <v>304</v>
      </c>
      <c r="F917" s="203">
        <f t="shared" si="29"/>
        <v>1</v>
      </c>
    </row>
    <row r="918" spans="1:6">
      <c r="A918" s="334">
        <v>305</v>
      </c>
      <c r="B918" s="334" t="s">
        <v>1002</v>
      </c>
      <c r="C918" s="334" t="s">
        <v>900</v>
      </c>
      <c r="D918" s="203" t="str">
        <f t="shared" si="28"/>
        <v>長野県南牧村</v>
      </c>
      <c r="E918" s="334">
        <v>305</v>
      </c>
      <c r="F918" s="203">
        <f t="shared" si="29"/>
        <v>1</v>
      </c>
    </row>
    <row r="919" spans="1:6">
      <c r="A919" s="334">
        <v>306</v>
      </c>
      <c r="B919" s="334" t="s">
        <v>1002</v>
      </c>
      <c r="C919" s="334" t="s">
        <v>673</v>
      </c>
      <c r="D919" s="203" t="str">
        <f t="shared" si="28"/>
        <v>長野県南相木村</v>
      </c>
      <c r="E919" s="334">
        <v>306</v>
      </c>
      <c r="F919" s="203">
        <f t="shared" si="29"/>
        <v>1</v>
      </c>
    </row>
    <row r="920" spans="1:6">
      <c r="A920" s="334">
        <v>307</v>
      </c>
      <c r="B920" s="334" t="s">
        <v>1002</v>
      </c>
      <c r="C920" s="334" t="s">
        <v>1488</v>
      </c>
      <c r="D920" s="203" t="str">
        <f t="shared" si="28"/>
        <v>長野県北相木村</v>
      </c>
      <c r="E920" s="334">
        <v>307</v>
      </c>
      <c r="F920" s="203">
        <f t="shared" si="29"/>
        <v>1</v>
      </c>
    </row>
    <row r="921" spans="1:6">
      <c r="A921" s="334">
        <v>309</v>
      </c>
      <c r="B921" s="334" t="s">
        <v>1002</v>
      </c>
      <c r="C921" s="334" t="s">
        <v>1386</v>
      </c>
      <c r="D921" s="203" t="str">
        <f t="shared" si="28"/>
        <v>長野県佐久穂町</v>
      </c>
      <c r="E921" s="334">
        <v>309</v>
      </c>
      <c r="F921" s="203">
        <f t="shared" si="29"/>
        <v>1</v>
      </c>
    </row>
    <row r="922" spans="1:6">
      <c r="A922" s="334">
        <v>321</v>
      </c>
      <c r="B922" s="334" t="s">
        <v>1002</v>
      </c>
      <c r="C922" s="334" t="s">
        <v>1491</v>
      </c>
      <c r="D922" s="203" t="str">
        <f t="shared" si="28"/>
        <v>長野県軽井沢町</v>
      </c>
      <c r="E922" s="334">
        <v>321</v>
      </c>
      <c r="F922" s="203">
        <f t="shared" si="29"/>
        <v>1</v>
      </c>
    </row>
    <row r="923" spans="1:6">
      <c r="A923" s="334">
        <v>323</v>
      </c>
      <c r="B923" s="334" t="s">
        <v>1002</v>
      </c>
      <c r="C923" s="334" t="s">
        <v>1078</v>
      </c>
      <c r="D923" s="203" t="str">
        <f t="shared" si="28"/>
        <v>長野県御代田町</v>
      </c>
      <c r="E923" s="334">
        <v>323</v>
      </c>
      <c r="F923" s="203">
        <f t="shared" si="29"/>
        <v>1</v>
      </c>
    </row>
    <row r="924" spans="1:6">
      <c r="A924" s="334">
        <v>324</v>
      </c>
      <c r="B924" s="334" t="s">
        <v>1002</v>
      </c>
      <c r="C924" s="334" t="s">
        <v>1492</v>
      </c>
      <c r="D924" s="203" t="str">
        <f t="shared" si="28"/>
        <v>長野県立科町</v>
      </c>
      <c r="E924" s="334">
        <v>324</v>
      </c>
      <c r="F924" s="203">
        <f t="shared" si="29"/>
        <v>1</v>
      </c>
    </row>
    <row r="925" spans="1:6">
      <c r="A925" s="334">
        <v>349</v>
      </c>
      <c r="B925" s="334" t="s">
        <v>1002</v>
      </c>
      <c r="C925" s="334" t="s">
        <v>1493</v>
      </c>
      <c r="D925" s="203" t="str">
        <f t="shared" si="28"/>
        <v>長野県青木村</v>
      </c>
      <c r="E925" s="334">
        <v>349</v>
      </c>
      <c r="F925" s="203">
        <f t="shared" si="29"/>
        <v>1</v>
      </c>
    </row>
    <row r="926" spans="1:6">
      <c r="A926" s="334">
        <v>350</v>
      </c>
      <c r="B926" s="334" t="s">
        <v>1002</v>
      </c>
      <c r="C926" s="334" t="s">
        <v>1495</v>
      </c>
      <c r="D926" s="203" t="str">
        <f t="shared" si="28"/>
        <v>長野県長和町</v>
      </c>
      <c r="E926" s="334">
        <v>350</v>
      </c>
      <c r="F926" s="203">
        <f t="shared" si="29"/>
        <v>1</v>
      </c>
    </row>
    <row r="927" spans="1:6">
      <c r="A927" s="334">
        <v>361</v>
      </c>
      <c r="B927" s="334" t="s">
        <v>1002</v>
      </c>
      <c r="C927" s="334" t="s">
        <v>1496</v>
      </c>
      <c r="D927" s="203" t="str">
        <f t="shared" si="28"/>
        <v>長野県下諏訪町</v>
      </c>
      <c r="E927" s="334">
        <v>361</v>
      </c>
      <c r="F927" s="203">
        <f t="shared" si="29"/>
        <v>1</v>
      </c>
    </row>
    <row r="928" spans="1:6">
      <c r="A928" s="334">
        <v>362</v>
      </c>
      <c r="B928" s="334" t="s">
        <v>1002</v>
      </c>
      <c r="C928" s="334" t="s">
        <v>1498</v>
      </c>
      <c r="D928" s="203" t="str">
        <f t="shared" si="28"/>
        <v>長野県富士見町</v>
      </c>
      <c r="E928" s="334">
        <v>362</v>
      </c>
      <c r="F928" s="203">
        <f t="shared" si="29"/>
        <v>1</v>
      </c>
    </row>
    <row r="929" spans="1:6">
      <c r="A929" s="334">
        <v>363</v>
      </c>
      <c r="B929" s="334" t="s">
        <v>1002</v>
      </c>
      <c r="C929" s="334" t="s">
        <v>1501</v>
      </c>
      <c r="D929" s="203" t="str">
        <f t="shared" si="28"/>
        <v>長野県原村</v>
      </c>
      <c r="E929" s="334">
        <v>363</v>
      </c>
      <c r="F929" s="203">
        <f t="shared" si="29"/>
        <v>1</v>
      </c>
    </row>
    <row r="930" spans="1:6">
      <c r="A930" s="334">
        <v>382</v>
      </c>
      <c r="B930" s="334" t="s">
        <v>1002</v>
      </c>
      <c r="C930" s="334" t="s">
        <v>1504</v>
      </c>
      <c r="D930" s="203" t="str">
        <f t="shared" si="28"/>
        <v>長野県辰野町</v>
      </c>
      <c r="E930" s="334">
        <v>382</v>
      </c>
      <c r="F930" s="203">
        <f t="shared" si="29"/>
        <v>1</v>
      </c>
    </row>
    <row r="931" spans="1:6">
      <c r="A931" s="334">
        <v>383</v>
      </c>
      <c r="B931" s="334" t="s">
        <v>1002</v>
      </c>
      <c r="C931" s="334" t="s">
        <v>1506</v>
      </c>
      <c r="D931" s="203" t="str">
        <f t="shared" si="28"/>
        <v>長野県箕輪町</v>
      </c>
      <c r="E931" s="334">
        <v>383</v>
      </c>
      <c r="F931" s="203">
        <f t="shared" si="29"/>
        <v>1</v>
      </c>
    </row>
    <row r="932" spans="1:6">
      <c r="A932" s="334">
        <v>384</v>
      </c>
      <c r="B932" s="334" t="s">
        <v>1002</v>
      </c>
      <c r="C932" s="334" t="s">
        <v>1509</v>
      </c>
      <c r="D932" s="203" t="str">
        <f t="shared" si="28"/>
        <v>長野県飯島町</v>
      </c>
      <c r="E932" s="334">
        <v>384</v>
      </c>
      <c r="F932" s="203">
        <f t="shared" si="29"/>
        <v>1</v>
      </c>
    </row>
    <row r="933" spans="1:6">
      <c r="A933" s="334">
        <v>385</v>
      </c>
      <c r="B933" s="334" t="s">
        <v>1002</v>
      </c>
      <c r="C933" s="334" t="s">
        <v>544</v>
      </c>
      <c r="D933" s="203" t="str">
        <f t="shared" si="28"/>
        <v>長野県南箕輪村</v>
      </c>
      <c r="E933" s="334">
        <v>385</v>
      </c>
      <c r="F933" s="203">
        <f t="shared" si="29"/>
        <v>1</v>
      </c>
    </row>
    <row r="934" spans="1:6">
      <c r="A934" s="334">
        <v>386</v>
      </c>
      <c r="B934" s="334" t="s">
        <v>1002</v>
      </c>
      <c r="C934" s="334" t="s">
        <v>1511</v>
      </c>
      <c r="D934" s="203" t="str">
        <f t="shared" si="28"/>
        <v>長野県中川村</v>
      </c>
      <c r="E934" s="334">
        <v>386</v>
      </c>
      <c r="F934" s="203">
        <f t="shared" si="29"/>
        <v>1</v>
      </c>
    </row>
    <row r="935" spans="1:6">
      <c r="A935" s="334">
        <v>388</v>
      </c>
      <c r="B935" s="334" t="s">
        <v>1002</v>
      </c>
      <c r="C935" s="334" t="s">
        <v>1512</v>
      </c>
      <c r="D935" s="203" t="str">
        <f t="shared" si="28"/>
        <v>長野県宮田村</v>
      </c>
      <c r="E935" s="334">
        <v>388</v>
      </c>
      <c r="F935" s="203">
        <f t="shared" si="29"/>
        <v>1</v>
      </c>
    </row>
    <row r="936" spans="1:6">
      <c r="A936" s="334">
        <v>402</v>
      </c>
      <c r="B936" s="334" t="s">
        <v>1002</v>
      </c>
      <c r="C936" s="334" t="s">
        <v>1513</v>
      </c>
      <c r="D936" s="203" t="str">
        <f t="shared" si="28"/>
        <v>長野県松川町</v>
      </c>
      <c r="E936" s="334">
        <v>402</v>
      </c>
      <c r="F936" s="203">
        <f t="shared" si="29"/>
        <v>1</v>
      </c>
    </row>
    <row r="937" spans="1:6">
      <c r="A937" s="334">
        <v>403</v>
      </c>
      <c r="B937" s="334" t="s">
        <v>1002</v>
      </c>
      <c r="C937" s="334" t="s">
        <v>1514</v>
      </c>
      <c r="D937" s="203" t="str">
        <f t="shared" si="28"/>
        <v>長野県高森町</v>
      </c>
      <c r="E937" s="334">
        <v>403</v>
      </c>
      <c r="F937" s="203">
        <f t="shared" si="29"/>
        <v>1</v>
      </c>
    </row>
    <row r="938" spans="1:6">
      <c r="A938" s="334">
        <v>404</v>
      </c>
      <c r="B938" s="334" t="s">
        <v>1002</v>
      </c>
      <c r="C938" s="334" t="s">
        <v>1328</v>
      </c>
      <c r="D938" s="203" t="str">
        <f t="shared" si="28"/>
        <v>長野県阿南町</v>
      </c>
      <c r="E938" s="334">
        <v>404</v>
      </c>
      <c r="F938" s="203">
        <f t="shared" si="29"/>
        <v>1</v>
      </c>
    </row>
    <row r="939" spans="1:6">
      <c r="A939" s="334">
        <v>407</v>
      </c>
      <c r="B939" s="334" t="s">
        <v>1002</v>
      </c>
      <c r="C939" s="334" t="s">
        <v>416</v>
      </c>
      <c r="D939" s="203" t="str">
        <f t="shared" si="28"/>
        <v>長野県阿智村</v>
      </c>
      <c r="E939" s="334">
        <v>407</v>
      </c>
      <c r="F939" s="203">
        <f t="shared" si="29"/>
        <v>1</v>
      </c>
    </row>
    <row r="940" spans="1:6">
      <c r="A940" s="334">
        <v>409</v>
      </c>
      <c r="B940" s="334" t="s">
        <v>1002</v>
      </c>
      <c r="C940" s="334" t="s">
        <v>1517</v>
      </c>
      <c r="D940" s="203" t="str">
        <f t="shared" si="28"/>
        <v>長野県平谷村</v>
      </c>
      <c r="E940" s="334">
        <v>409</v>
      </c>
      <c r="F940" s="203">
        <f t="shared" si="29"/>
        <v>1</v>
      </c>
    </row>
    <row r="941" spans="1:6">
      <c r="A941" s="334">
        <v>410</v>
      </c>
      <c r="B941" s="334" t="s">
        <v>1002</v>
      </c>
      <c r="C941" s="334" t="s">
        <v>1129</v>
      </c>
      <c r="D941" s="203" t="str">
        <f t="shared" si="28"/>
        <v>長野県根羽村</v>
      </c>
      <c r="E941" s="334">
        <v>410</v>
      </c>
      <c r="F941" s="203">
        <f t="shared" si="29"/>
        <v>1</v>
      </c>
    </row>
    <row r="942" spans="1:6">
      <c r="A942" s="334">
        <v>411</v>
      </c>
      <c r="B942" s="334" t="s">
        <v>1002</v>
      </c>
      <c r="C942" s="334" t="s">
        <v>563</v>
      </c>
      <c r="D942" s="203" t="str">
        <f t="shared" si="28"/>
        <v>長野県下條村</v>
      </c>
      <c r="E942" s="334">
        <v>411</v>
      </c>
      <c r="F942" s="203">
        <f t="shared" si="29"/>
        <v>1</v>
      </c>
    </row>
    <row r="943" spans="1:6">
      <c r="A943" s="334">
        <v>412</v>
      </c>
      <c r="B943" s="334" t="s">
        <v>1002</v>
      </c>
      <c r="C943" s="334" t="s">
        <v>1518</v>
      </c>
      <c r="D943" s="203" t="str">
        <f t="shared" si="28"/>
        <v>長野県売木村</v>
      </c>
      <c r="E943" s="334">
        <v>412</v>
      </c>
      <c r="F943" s="203">
        <f t="shared" si="29"/>
        <v>1</v>
      </c>
    </row>
    <row r="944" spans="1:6">
      <c r="A944" s="334">
        <v>413</v>
      </c>
      <c r="B944" s="334" t="s">
        <v>1002</v>
      </c>
      <c r="C944" s="334" t="s">
        <v>1520</v>
      </c>
      <c r="D944" s="203" t="str">
        <f t="shared" si="28"/>
        <v>長野県天龍村</v>
      </c>
      <c r="E944" s="334">
        <v>413</v>
      </c>
      <c r="F944" s="203">
        <f t="shared" si="29"/>
        <v>1</v>
      </c>
    </row>
    <row r="945" spans="1:6">
      <c r="A945" s="334">
        <v>414</v>
      </c>
      <c r="B945" s="334" t="s">
        <v>1002</v>
      </c>
      <c r="C945" s="334" t="s">
        <v>408</v>
      </c>
      <c r="D945" s="203" t="str">
        <f t="shared" si="28"/>
        <v>長野県泰阜村</v>
      </c>
      <c r="E945" s="334">
        <v>414</v>
      </c>
      <c r="F945" s="203">
        <f t="shared" si="29"/>
        <v>1</v>
      </c>
    </row>
    <row r="946" spans="1:6">
      <c r="A946" s="334">
        <v>415</v>
      </c>
      <c r="B946" s="334" t="s">
        <v>1002</v>
      </c>
      <c r="C946" s="334" t="s">
        <v>1400</v>
      </c>
      <c r="D946" s="203" t="str">
        <f t="shared" si="28"/>
        <v>長野県喬木村</v>
      </c>
      <c r="E946" s="334">
        <v>415</v>
      </c>
      <c r="F946" s="203">
        <f t="shared" si="29"/>
        <v>1</v>
      </c>
    </row>
    <row r="947" spans="1:6">
      <c r="A947" s="334">
        <v>416</v>
      </c>
      <c r="B947" s="334" t="s">
        <v>1002</v>
      </c>
      <c r="C947" s="334" t="s">
        <v>1293</v>
      </c>
      <c r="D947" s="203" t="str">
        <f t="shared" si="28"/>
        <v>長野県豊丘村</v>
      </c>
      <c r="E947" s="334">
        <v>416</v>
      </c>
      <c r="F947" s="203">
        <f t="shared" si="29"/>
        <v>1</v>
      </c>
    </row>
    <row r="948" spans="1:6">
      <c r="A948" s="334">
        <v>417</v>
      </c>
      <c r="B948" s="334" t="s">
        <v>1002</v>
      </c>
      <c r="C948" s="334" t="s">
        <v>1413</v>
      </c>
      <c r="D948" s="203" t="str">
        <f t="shared" si="28"/>
        <v>長野県大鹿村</v>
      </c>
      <c r="E948" s="334">
        <v>417</v>
      </c>
      <c r="F948" s="203">
        <f t="shared" si="29"/>
        <v>1</v>
      </c>
    </row>
    <row r="949" spans="1:6">
      <c r="A949" s="334">
        <v>422</v>
      </c>
      <c r="B949" s="334" t="s">
        <v>1002</v>
      </c>
      <c r="C949" s="334" t="s">
        <v>1521</v>
      </c>
      <c r="D949" s="203" t="str">
        <f t="shared" si="28"/>
        <v>長野県上松町</v>
      </c>
      <c r="E949" s="334">
        <v>422</v>
      </c>
      <c r="F949" s="203">
        <f t="shared" si="29"/>
        <v>1</v>
      </c>
    </row>
    <row r="950" spans="1:6">
      <c r="A950" s="334">
        <v>423</v>
      </c>
      <c r="B950" s="334" t="s">
        <v>1002</v>
      </c>
      <c r="C950" s="334" t="s">
        <v>957</v>
      </c>
      <c r="D950" s="203" t="str">
        <f t="shared" si="28"/>
        <v>長野県南木曽町</v>
      </c>
      <c r="E950" s="334">
        <v>423</v>
      </c>
      <c r="F950" s="203">
        <f t="shared" si="29"/>
        <v>1</v>
      </c>
    </row>
    <row r="951" spans="1:6">
      <c r="A951" s="334">
        <v>425</v>
      </c>
      <c r="B951" s="334" t="s">
        <v>1002</v>
      </c>
      <c r="C951" s="334" t="s">
        <v>421</v>
      </c>
      <c r="D951" s="203" t="str">
        <f t="shared" si="28"/>
        <v>長野県木祖村</v>
      </c>
      <c r="E951" s="334">
        <v>425</v>
      </c>
      <c r="F951" s="203">
        <f t="shared" si="29"/>
        <v>1</v>
      </c>
    </row>
    <row r="952" spans="1:6">
      <c r="A952" s="334">
        <v>429</v>
      </c>
      <c r="B952" s="334" t="s">
        <v>1002</v>
      </c>
      <c r="C952" s="334" t="s">
        <v>613</v>
      </c>
      <c r="D952" s="203" t="str">
        <f t="shared" si="28"/>
        <v>長野県王滝村</v>
      </c>
      <c r="E952" s="334">
        <v>429</v>
      </c>
      <c r="F952" s="203">
        <f t="shared" si="29"/>
        <v>1</v>
      </c>
    </row>
    <row r="953" spans="1:6">
      <c r="A953" s="334">
        <v>430</v>
      </c>
      <c r="B953" s="334" t="s">
        <v>1002</v>
      </c>
      <c r="C953" s="334" t="s">
        <v>455</v>
      </c>
      <c r="D953" s="203" t="str">
        <f t="shared" si="28"/>
        <v>長野県大桑村</v>
      </c>
      <c r="E953" s="334">
        <v>430</v>
      </c>
      <c r="F953" s="203">
        <f t="shared" si="29"/>
        <v>1</v>
      </c>
    </row>
    <row r="954" spans="1:6">
      <c r="A954" s="334">
        <v>432</v>
      </c>
      <c r="B954" s="334" t="s">
        <v>1002</v>
      </c>
      <c r="C954" s="334" t="s">
        <v>1158</v>
      </c>
      <c r="D954" s="203" t="str">
        <f t="shared" si="28"/>
        <v>長野県木曽町</v>
      </c>
      <c r="E954" s="334">
        <v>432</v>
      </c>
      <c r="F954" s="203">
        <f t="shared" si="29"/>
        <v>1</v>
      </c>
    </row>
    <row r="955" spans="1:6">
      <c r="A955" s="334">
        <v>446</v>
      </c>
      <c r="B955" s="334" t="s">
        <v>1002</v>
      </c>
      <c r="C955" s="334" t="s">
        <v>1523</v>
      </c>
      <c r="D955" s="203" t="str">
        <f t="shared" si="28"/>
        <v>長野県麻績村</v>
      </c>
      <c r="E955" s="334">
        <v>446</v>
      </c>
      <c r="F955" s="203">
        <f t="shared" si="29"/>
        <v>1</v>
      </c>
    </row>
    <row r="956" spans="1:6">
      <c r="A956" s="334">
        <v>448</v>
      </c>
      <c r="B956" s="334" t="s">
        <v>1002</v>
      </c>
      <c r="C956" s="334" t="s">
        <v>1219</v>
      </c>
      <c r="D956" s="203" t="str">
        <f t="shared" si="28"/>
        <v>長野県生坂村</v>
      </c>
      <c r="E956" s="334">
        <v>448</v>
      </c>
      <c r="F956" s="203">
        <f t="shared" si="29"/>
        <v>1</v>
      </c>
    </row>
    <row r="957" spans="1:6">
      <c r="A957" s="334">
        <v>450</v>
      </c>
      <c r="B957" s="334" t="s">
        <v>1002</v>
      </c>
      <c r="C957" s="334" t="s">
        <v>1524</v>
      </c>
      <c r="D957" s="203" t="str">
        <f t="shared" si="28"/>
        <v>長野県山形村</v>
      </c>
      <c r="E957" s="334">
        <v>450</v>
      </c>
      <c r="F957" s="203">
        <f t="shared" si="29"/>
        <v>1</v>
      </c>
    </row>
    <row r="958" spans="1:6">
      <c r="A958" s="334">
        <v>451</v>
      </c>
      <c r="B958" s="334" t="s">
        <v>1002</v>
      </c>
      <c r="C958" s="334" t="s">
        <v>841</v>
      </c>
      <c r="D958" s="203" t="str">
        <f t="shared" si="28"/>
        <v>長野県朝日村</v>
      </c>
      <c r="E958" s="334">
        <v>451</v>
      </c>
      <c r="F958" s="203">
        <f t="shared" si="29"/>
        <v>1</v>
      </c>
    </row>
    <row r="959" spans="1:6">
      <c r="A959" s="334">
        <v>452</v>
      </c>
      <c r="B959" s="334" t="s">
        <v>1002</v>
      </c>
      <c r="C959" s="334" t="s">
        <v>1246</v>
      </c>
      <c r="D959" s="203" t="str">
        <f t="shared" si="28"/>
        <v>長野県筑北村</v>
      </c>
      <c r="E959" s="334">
        <v>452</v>
      </c>
      <c r="F959" s="203">
        <f t="shared" si="29"/>
        <v>1</v>
      </c>
    </row>
    <row r="960" spans="1:6">
      <c r="A960" s="334">
        <v>481</v>
      </c>
      <c r="B960" s="334" t="s">
        <v>1002</v>
      </c>
      <c r="C960" s="334" t="s">
        <v>573</v>
      </c>
      <c r="D960" s="203" t="str">
        <f t="shared" si="28"/>
        <v>長野県池田町</v>
      </c>
      <c r="E960" s="334">
        <v>481</v>
      </c>
      <c r="F960" s="203">
        <f t="shared" si="29"/>
        <v>1</v>
      </c>
    </row>
    <row r="961" spans="1:6">
      <c r="A961" s="334">
        <v>482</v>
      </c>
      <c r="B961" s="334" t="s">
        <v>1002</v>
      </c>
      <c r="C961" s="334" t="s">
        <v>1525</v>
      </c>
      <c r="D961" s="203" t="str">
        <f t="shared" si="28"/>
        <v>長野県松川村</v>
      </c>
      <c r="E961" s="334">
        <v>482</v>
      </c>
      <c r="F961" s="203">
        <f t="shared" si="29"/>
        <v>1</v>
      </c>
    </row>
    <row r="962" spans="1:6">
      <c r="A962" s="334">
        <v>485</v>
      </c>
      <c r="B962" s="334" t="s">
        <v>1002</v>
      </c>
      <c r="C962" s="334" t="s">
        <v>1526</v>
      </c>
      <c r="D962" s="203" t="str">
        <f t="shared" ref="D962:D1025" si="30">B962&amp;C962</f>
        <v>長野県白馬村</v>
      </c>
      <c r="E962" s="334">
        <v>485</v>
      </c>
      <c r="F962" s="203">
        <f t="shared" ref="F962:F1025" si="31">COUNTIF(D:D,D962)</f>
        <v>1</v>
      </c>
    </row>
    <row r="963" spans="1:6">
      <c r="A963" s="334">
        <v>486</v>
      </c>
      <c r="B963" s="334" t="s">
        <v>1002</v>
      </c>
      <c r="C963" s="334" t="s">
        <v>1527</v>
      </c>
      <c r="D963" s="203" t="str">
        <f t="shared" si="30"/>
        <v>長野県小谷村</v>
      </c>
      <c r="E963" s="334">
        <v>486</v>
      </c>
      <c r="F963" s="203">
        <f t="shared" si="31"/>
        <v>1</v>
      </c>
    </row>
    <row r="964" spans="1:6">
      <c r="A964" s="334">
        <v>521</v>
      </c>
      <c r="B964" s="334" t="s">
        <v>1002</v>
      </c>
      <c r="C964" s="334" t="s">
        <v>1528</v>
      </c>
      <c r="D964" s="203" t="str">
        <f t="shared" si="30"/>
        <v>長野県坂城町</v>
      </c>
      <c r="E964" s="334">
        <v>521</v>
      </c>
      <c r="F964" s="203">
        <f t="shared" si="31"/>
        <v>1</v>
      </c>
    </row>
    <row r="965" spans="1:6">
      <c r="A965" s="334">
        <v>541</v>
      </c>
      <c r="B965" s="334" t="s">
        <v>1002</v>
      </c>
      <c r="C965" s="334" t="s">
        <v>708</v>
      </c>
      <c r="D965" s="203" t="str">
        <f t="shared" si="30"/>
        <v>長野県小布施町</v>
      </c>
      <c r="E965" s="334">
        <v>541</v>
      </c>
      <c r="F965" s="203">
        <f t="shared" si="31"/>
        <v>1</v>
      </c>
    </row>
    <row r="966" spans="1:6">
      <c r="A966" s="334">
        <v>543</v>
      </c>
      <c r="B966" s="334" t="s">
        <v>1002</v>
      </c>
      <c r="C966" s="334" t="s">
        <v>1182</v>
      </c>
      <c r="D966" s="203" t="str">
        <f t="shared" si="30"/>
        <v>長野県高山村</v>
      </c>
      <c r="E966" s="334">
        <v>543</v>
      </c>
      <c r="F966" s="203">
        <f t="shared" si="31"/>
        <v>1</v>
      </c>
    </row>
    <row r="967" spans="1:6">
      <c r="A967" s="334">
        <v>561</v>
      </c>
      <c r="B967" s="334" t="s">
        <v>1002</v>
      </c>
      <c r="C967" s="334" t="s">
        <v>1529</v>
      </c>
      <c r="D967" s="203" t="str">
        <f t="shared" si="30"/>
        <v>長野県山ノ内町</v>
      </c>
      <c r="E967" s="334">
        <v>561</v>
      </c>
      <c r="F967" s="203">
        <f t="shared" si="31"/>
        <v>1</v>
      </c>
    </row>
    <row r="968" spans="1:6">
      <c r="A968" s="334">
        <v>562</v>
      </c>
      <c r="B968" s="334" t="s">
        <v>1002</v>
      </c>
      <c r="C968" s="334" t="s">
        <v>1532</v>
      </c>
      <c r="D968" s="203" t="str">
        <f t="shared" si="30"/>
        <v>長野県木島平村</v>
      </c>
      <c r="E968" s="334">
        <v>562</v>
      </c>
      <c r="F968" s="203">
        <f t="shared" si="31"/>
        <v>1</v>
      </c>
    </row>
    <row r="969" spans="1:6">
      <c r="A969" s="334">
        <v>563</v>
      </c>
      <c r="B969" s="334" t="s">
        <v>1002</v>
      </c>
      <c r="C969" s="334" t="s">
        <v>1535</v>
      </c>
      <c r="D969" s="203" t="str">
        <f t="shared" si="30"/>
        <v>長野県野沢温泉村</v>
      </c>
      <c r="E969" s="334">
        <v>563</v>
      </c>
      <c r="F969" s="203">
        <f t="shared" si="31"/>
        <v>1</v>
      </c>
    </row>
    <row r="970" spans="1:6">
      <c r="A970" s="334">
        <v>583</v>
      </c>
      <c r="B970" s="334" t="s">
        <v>1002</v>
      </c>
      <c r="C970" s="334" t="s">
        <v>1084</v>
      </c>
      <c r="D970" s="203" t="str">
        <f t="shared" si="30"/>
        <v>長野県信濃町</v>
      </c>
      <c r="E970" s="334">
        <v>583</v>
      </c>
      <c r="F970" s="203">
        <f t="shared" si="31"/>
        <v>1</v>
      </c>
    </row>
    <row r="971" spans="1:6">
      <c r="A971" s="334">
        <v>588</v>
      </c>
      <c r="B971" s="334" t="s">
        <v>1002</v>
      </c>
      <c r="C971" s="334" t="s">
        <v>1536</v>
      </c>
      <c r="D971" s="203" t="str">
        <f t="shared" si="30"/>
        <v>長野県小川村</v>
      </c>
      <c r="E971" s="334">
        <v>588</v>
      </c>
      <c r="F971" s="203">
        <f t="shared" si="31"/>
        <v>1</v>
      </c>
    </row>
    <row r="972" spans="1:6">
      <c r="A972" s="334">
        <v>590</v>
      </c>
      <c r="B972" s="334" t="s">
        <v>1002</v>
      </c>
      <c r="C972" s="334" t="s">
        <v>1118</v>
      </c>
      <c r="D972" s="203" t="str">
        <f t="shared" si="30"/>
        <v>長野県飯綱町</v>
      </c>
      <c r="E972" s="334">
        <v>590</v>
      </c>
      <c r="F972" s="203">
        <f t="shared" si="31"/>
        <v>1</v>
      </c>
    </row>
    <row r="973" spans="1:6">
      <c r="A973" s="334">
        <v>602</v>
      </c>
      <c r="B973" s="334" t="s">
        <v>1002</v>
      </c>
      <c r="C973" s="334" t="s">
        <v>1537</v>
      </c>
      <c r="D973" s="203" t="str">
        <f t="shared" si="30"/>
        <v>長野県栄村</v>
      </c>
      <c r="E973" s="334">
        <v>602</v>
      </c>
      <c r="F973" s="203">
        <f t="shared" si="31"/>
        <v>1</v>
      </c>
    </row>
    <row r="974" spans="1:6">
      <c r="A974" s="334">
        <v>201</v>
      </c>
      <c r="B974" s="334" t="s">
        <v>1519</v>
      </c>
      <c r="C974" s="334" t="s">
        <v>1538</v>
      </c>
      <c r="D974" s="203" t="str">
        <f t="shared" si="30"/>
        <v>岐阜県岐阜市</v>
      </c>
      <c r="E974" s="334">
        <v>201</v>
      </c>
      <c r="F974" s="203">
        <f t="shared" si="31"/>
        <v>1</v>
      </c>
    </row>
    <row r="975" spans="1:6">
      <c r="A975" s="334">
        <v>202</v>
      </c>
      <c r="B975" s="334" t="s">
        <v>1519</v>
      </c>
      <c r="C975" s="334" t="s">
        <v>505</v>
      </c>
      <c r="D975" s="203" t="str">
        <f t="shared" si="30"/>
        <v>岐阜県大垣市</v>
      </c>
      <c r="E975" s="334">
        <v>202</v>
      </c>
      <c r="F975" s="203">
        <f t="shared" si="31"/>
        <v>1</v>
      </c>
    </row>
    <row r="976" spans="1:6">
      <c r="A976" s="334">
        <v>203</v>
      </c>
      <c r="B976" s="334" t="s">
        <v>1519</v>
      </c>
      <c r="C976" s="334" t="s">
        <v>1541</v>
      </c>
      <c r="D976" s="203" t="str">
        <f t="shared" si="30"/>
        <v>岐阜県高山市</v>
      </c>
      <c r="E976" s="334">
        <v>203</v>
      </c>
      <c r="F976" s="203">
        <f t="shared" si="31"/>
        <v>1</v>
      </c>
    </row>
    <row r="977" spans="1:6">
      <c r="A977" s="334">
        <v>204</v>
      </c>
      <c r="B977" s="334" t="s">
        <v>1519</v>
      </c>
      <c r="C977" s="334" t="s">
        <v>1543</v>
      </c>
      <c r="D977" s="203" t="str">
        <f t="shared" si="30"/>
        <v>岐阜県多治見市</v>
      </c>
      <c r="E977" s="334">
        <v>204</v>
      </c>
      <c r="F977" s="203">
        <f t="shared" si="31"/>
        <v>1</v>
      </c>
    </row>
    <row r="978" spans="1:6">
      <c r="A978" s="334">
        <v>205</v>
      </c>
      <c r="B978" s="334" t="s">
        <v>1519</v>
      </c>
      <c r="C978" s="334" t="s">
        <v>1544</v>
      </c>
      <c r="D978" s="203" t="str">
        <f t="shared" si="30"/>
        <v>岐阜県関市</v>
      </c>
      <c r="E978" s="334">
        <v>205</v>
      </c>
      <c r="F978" s="203">
        <f t="shared" si="31"/>
        <v>1</v>
      </c>
    </row>
    <row r="979" spans="1:6">
      <c r="A979" s="334">
        <v>206</v>
      </c>
      <c r="B979" s="334" t="s">
        <v>1519</v>
      </c>
      <c r="C979" s="334" t="s">
        <v>1545</v>
      </c>
      <c r="D979" s="203" t="str">
        <f t="shared" si="30"/>
        <v>岐阜県中津川市</v>
      </c>
      <c r="E979" s="334">
        <v>206</v>
      </c>
      <c r="F979" s="203">
        <f t="shared" si="31"/>
        <v>1</v>
      </c>
    </row>
    <row r="980" spans="1:6">
      <c r="A980" s="334">
        <v>207</v>
      </c>
      <c r="B980" s="334" t="s">
        <v>1519</v>
      </c>
      <c r="C980" s="334" t="s">
        <v>1547</v>
      </c>
      <c r="D980" s="203" t="str">
        <f t="shared" si="30"/>
        <v>岐阜県美濃市</v>
      </c>
      <c r="E980" s="334">
        <v>207</v>
      </c>
      <c r="F980" s="203">
        <f t="shared" si="31"/>
        <v>1</v>
      </c>
    </row>
    <row r="981" spans="1:6">
      <c r="A981" s="334">
        <v>208</v>
      </c>
      <c r="B981" s="334" t="s">
        <v>1519</v>
      </c>
      <c r="C981" s="334" t="s">
        <v>1548</v>
      </c>
      <c r="D981" s="203" t="str">
        <f t="shared" si="30"/>
        <v>岐阜県瑞浪市</v>
      </c>
      <c r="E981" s="334">
        <v>208</v>
      </c>
      <c r="F981" s="203">
        <f t="shared" si="31"/>
        <v>1</v>
      </c>
    </row>
    <row r="982" spans="1:6">
      <c r="A982" s="334">
        <v>209</v>
      </c>
      <c r="B982" s="334" t="s">
        <v>1519</v>
      </c>
      <c r="C982" s="334" t="s">
        <v>1549</v>
      </c>
      <c r="D982" s="203" t="str">
        <f t="shared" si="30"/>
        <v>岐阜県羽島市</v>
      </c>
      <c r="E982" s="334">
        <v>209</v>
      </c>
      <c r="F982" s="203">
        <f t="shared" si="31"/>
        <v>1</v>
      </c>
    </row>
    <row r="983" spans="1:6">
      <c r="A983" s="334">
        <v>210</v>
      </c>
      <c r="B983" s="334" t="s">
        <v>1519</v>
      </c>
      <c r="C983" s="334" t="s">
        <v>1550</v>
      </c>
      <c r="D983" s="203" t="str">
        <f t="shared" si="30"/>
        <v>岐阜県恵那市</v>
      </c>
      <c r="E983" s="334">
        <v>210</v>
      </c>
      <c r="F983" s="203">
        <f t="shared" si="31"/>
        <v>1</v>
      </c>
    </row>
    <row r="984" spans="1:6">
      <c r="A984" s="334">
        <v>211</v>
      </c>
      <c r="B984" s="334" t="s">
        <v>1519</v>
      </c>
      <c r="C984" s="334" t="s">
        <v>1553</v>
      </c>
      <c r="D984" s="203" t="str">
        <f t="shared" si="30"/>
        <v>岐阜県美濃加茂市</v>
      </c>
      <c r="E984" s="334">
        <v>211</v>
      </c>
      <c r="F984" s="203">
        <f t="shared" si="31"/>
        <v>1</v>
      </c>
    </row>
    <row r="985" spans="1:6">
      <c r="A985" s="334">
        <v>212</v>
      </c>
      <c r="B985" s="334" t="s">
        <v>1519</v>
      </c>
      <c r="C985" s="334" t="s">
        <v>1554</v>
      </c>
      <c r="D985" s="203" t="str">
        <f t="shared" si="30"/>
        <v>岐阜県土岐市</v>
      </c>
      <c r="E985" s="334">
        <v>212</v>
      </c>
      <c r="F985" s="203">
        <f t="shared" si="31"/>
        <v>1</v>
      </c>
    </row>
    <row r="986" spans="1:6">
      <c r="A986" s="334">
        <v>213</v>
      </c>
      <c r="B986" s="334" t="s">
        <v>1519</v>
      </c>
      <c r="C986" s="334" t="s">
        <v>1555</v>
      </c>
      <c r="D986" s="203" t="str">
        <f t="shared" si="30"/>
        <v>岐阜県各務原市</v>
      </c>
      <c r="E986" s="334">
        <v>213</v>
      </c>
      <c r="F986" s="203">
        <f t="shared" si="31"/>
        <v>1</v>
      </c>
    </row>
    <row r="987" spans="1:6">
      <c r="A987" s="334">
        <v>214</v>
      </c>
      <c r="B987" s="334" t="s">
        <v>1519</v>
      </c>
      <c r="C987" s="334" t="s">
        <v>1557</v>
      </c>
      <c r="D987" s="203" t="str">
        <f t="shared" si="30"/>
        <v>岐阜県可児市</v>
      </c>
      <c r="E987" s="334">
        <v>214</v>
      </c>
      <c r="F987" s="203">
        <f t="shared" si="31"/>
        <v>1</v>
      </c>
    </row>
    <row r="988" spans="1:6">
      <c r="A988" s="334">
        <v>215</v>
      </c>
      <c r="B988" s="334" t="s">
        <v>1519</v>
      </c>
      <c r="C988" s="334" t="s">
        <v>1264</v>
      </c>
      <c r="D988" s="203" t="str">
        <f t="shared" si="30"/>
        <v>岐阜県山県市</v>
      </c>
      <c r="E988" s="334">
        <v>215</v>
      </c>
      <c r="F988" s="203">
        <f t="shared" si="31"/>
        <v>1</v>
      </c>
    </row>
    <row r="989" spans="1:6">
      <c r="A989" s="334">
        <v>216</v>
      </c>
      <c r="B989" s="334" t="s">
        <v>1519</v>
      </c>
      <c r="C989" s="334" t="s">
        <v>832</v>
      </c>
      <c r="D989" s="203" t="str">
        <f t="shared" si="30"/>
        <v>岐阜県瑞穂市</v>
      </c>
      <c r="E989" s="334">
        <v>216</v>
      </c>
      <c r="F989" s="203">
        <f t="shared" si="31"/>
        <v>1</v>
      </c>
    </row>
    <row r="990" spans="1:6">
      <c r="A990" s="334">
        <v>217</v>
      </c>
      <c r="B990" s="334" t="s">
        <v>1519</v>
      </c>
      <c r="C990" s="334" t="s">
        <v>1267</v>
      </c>
      <c r="D990" s="203" t="str">
        <f t="shared" si="30"/>
        <v>岐阜県飛騨市</v>
      </c>
      <c r="E990" s="334">
        <v>217</v>
      </c>
      <c r="F990" s="203">
        <f t="shared" si="31"/>
        <v>1</v>
      </c>
    </row>
    <row r="991" spans="1:6">
      <c r="A991" s="334">
        <v>218</v>
      </c>
      <c r="B991" s="334" t="s">
        <v>1519</v>
      </c>
      <c r="C991" s="334" t="s">
        <v>1559</v>
      </c>
      <c r="D991" s="203" t="str">
        <f t="shared" si="30"/>
        <v>岐阜県本巣市</v>
      </c>
      <c r="E991" s="334">
        <v>218</v>
      </c>
      <c r="F991" s="203">
        <f t="shared" si="31"/>
        <v>1</v>
      </c>
    </row>
    <row r="992" spans="1:6">
      <c r="A992" s="334">
        <v>219</v>
      </c>
      <c r="B992" s="334" t="s">
        <v>1519</v>
      </c>
      <c r="C992" s="334" t="s">
        <v>1560</v>
      </c>
      <c r="D992" s="203" t="str">
        <f t="shared" si="30"/>
        <v>岐阜県郡上市</v>
      </c>
      <c r="E992" s="334">
        <v>219</v>
      </c>
      <c r="F992" s="203">
        <f t="shared" si="31"/>
        <v>1</v>
      </c>
    </row>
    <row r="993" spans="1:6">
      <c r="A993" s="334">
        <v>220</v>
      </c>
      <c r="B993" s="334" t="s">
        <v>1519</v>
      </c>
      <c r="C993" s="334" t="s">
        <v>1564</v>
      </c>
      <c r="D993" s="203" t="str">
        <f t="shared" si="30"/>
        <v>岐阜県下呂市</v>
      </c>
      <c r="E993" s="334">
        <v>220</v>
      </c>
      <c r="F993" s="203">
        <f t="shared" si="31"/>
        <v>1</v>
      </c>
    </row>
    <row r="994" spans="1:6">
      <c r="A994" s="334">
        <v>221</v>
      </c>
      <c r="B994" s="334" t="s">
        <v>1519</v>
      </c>
      <c r="C994" s="334" t="s">
        <v>1296</v>
      </c>
      <c r="D994" s="203" t="str">
        <f t="shared" si="30"/>
        <v>岐阜県海津市</v>
      </c>
      <c r="E994" s="334">
        <v>221</v>
      </c>
      <c r="F994" s="203">
        <f t="shared" si="31"/>
        <v>1</v>
      </c>
    </row>
    <row r="995" spans="1:6">
      <c r="A995" s="334">
        <v>302</v>
      </c>
      <c r="B995" s="334" t="s">
        <v>1519</v>
      </c>
      <c r="C995" s="334" t="s">
        <v>1558</v>
      </c>
      <c r="D995" s="203" t="str">
        <f t="shared" si="30"/>
        <v>岐阜県岐南町</v>
      </c>
      <c r="E995" s="334">
        <v>302</v>
      </c>
      <c r="F995" s="203">
        <f t="shared" si="31"/>
        <v>1</v>
      </c>
    </row>
    <row r="996" spans="1:6">
      <c r="A996" s="334">
        <v>303</v>
      </c>
      <c r="B996" s="334" t="s">
        <v>1519</v>
      </c>
      <c r="C996" s="334" t="s">
        <v>197</v>
      </c>
      <c r="D996" s="203" t="str">
        <f t="shared" si="30"/>
        <v>岐阜県笠松町</v>
      </c>
      <c r="E996" s="334">
        <v>303</v>
      </c>
      <c r="F996" s="203">
        <f t="shared" si="31"/>
        <v>1</v>
      </c>
    </row>
    <row r="997" spans="1:6">
      <c r="A997" s="334">
        <v>341</v>
      </c>
      <c r="B997" s="334" t="s">
        <v>1519</v>
      </c>
      <c r="C997" s="334" t="s">
        <v>1565</v>
      </c>
      <c r="D997" s="203" t="str">
        <f t="shared" si="30"/>
        <v>岐阜県養老町</v>
      </c>
      <c r="E997" s="334">
        <v>341</v>
      </c>
      <c r="F997" s="203">
        <f t="shared" si="31"/>
        <v>1</v>
      </c>
    </row>
    <row r="998" spans="1:6">
      <c r="A998" s="334">
        <v>361</v>
      </c>
      <c r="B998" s="334" t="s">
        <v>1519</v>
      </c>
      <c r="C998" s="334" t="s">
        <v>1396</v>
      </c>
      <c r="D998" s="203" t="str">
        <f t="shared" si="30"/>
        <v>岐阜県垂井町</v>
      </c>
      <c r="E998" s="334">
        <v>361</v>
      </c>
      <c r="F998" s="203">
        <f t="shared" si="31"/>
        <v>1</v>
      </c>
    </row>
    <row r="999" spans="1:6">
      <c r="A999" s="334">
        <v>362</v>
      </c>
      <c r="B999" s="334" t="s">
        <v>1519</v>
      </c>
      <c r="C999" s="334" t="s">
        <v>1566</v>
      </c>
      <c r="D999" s="203" t="str">
        <f t="shared" si="30"/>
        <v>岐阜県関ケ原町</v>
      </c>
      <c r="E999" s="334">
        <v>362</v>
      </c>
      <c r="F999" s="203">
        <f t="shared" si="31"/>
        <v>1</v>
      </c>
    </row>
    <row r="1000" spans="1:6">
      <c r="A1000" s="334">
        <v>381</v>
      </c>
      <c r="B1000" s="334" t="s">
        <v>1519</v>
      </c>
      <c r="C1000" s="334" t="s">
        <v>1568</v>
      </c>
      <c r="D1000" s="203" t="str">
        <f t="shared" si="30"/>
        <v>岐阜県神戸町</v>
      </c>
      <c r="E1000" s="334">
        <v>381</v>
      </c>
      <c r="F1000" s="203">
        <f t="shared" si="31"/>
        <v>1</v>
      </c>
    </row>
    <row r="1001" spans="1:6">
      <c r="A1001" s="334">
        <v>382</v>
      </c>
      <c r="B1001" s="334" t="s">
        <v>1519</v>
      </c>
      <c r="C1001" s="334" t="s">
        <v>1569</v>
      </c>
      <c r="D1001" s="203" t="str">
        <f t="shared" si="30"/>
        <v>岐阜県輪之内町</v>
      </c>
      <c r="E1001" s="334">
        <v>382</v>
      </c>
      <c r="F1001" s="203">
        <f t="shared" si="31"/>
        <v>1</v>
      </c>
    </row>
    <row r="1002" spans="1:6">
      <c r="A1002" s="334">
        <v>383</v>
      </c>
      <c r="B1002" s="334" t="s">
        <v>1519</v>
      </c>
      <c r="C1002" s="334" t="s">
        <v>1318</v>
      </c>
      <c r="D1002" s="203" t="str">
        <f t="shared" si="30"/>
        <v>岐阜県安八町</v>
      </c>
      <c r="E1002" s="334">
        <v>383</v>
      </c>
      <c r="F1002" s="203">
        <f t="shared" si="31"/>
        <v>1</v>
      </c>
    </row>
    <row r="1003" spans="1:6">
      <c r="A1003" s="334">
        <v>401</v>
      </c>
      <c r="B1003" s="334" t="s">
        <v>1519</v>
      </c>
      <c r="C1003" s="334" t="s">
        <v>1571</v>
      </c>
      <c r="D1003" s="203" t="str">
        <f t="shared" si="30"/>
        <v>岐阜県揖斐川町</v>
      </c>
      <c r="E1003" s="334">
        <v>401</v>
      </c>
      <c r="F1003" s="203">
        <f t="shared" si="31"/>
        <v>1</v>
      </c>
    </row>
    <row r="1004" spans="1:6">
      <c r="A1004" s="334">
        <v>403</v>
      </c>
      <c r="B1004" s="334" t="s">
        <v>1519</v>
      </c>
      <c r="C1004" s="334" t="s">
        <v>343</v>
      </c>
      <c r="D1004" s="203" t="str">
        <f t="shared" si="30"/>
        <v>岐阜県大野町</v>
      </c>
      <c r="E1004" s="334">
        <v>403</v>
      </c>
      <c r="F1004" s="203">
        <f t="shared" si="31"/>
        <v>1</v>
      </c>
    </row>
    <row r="1005" spans="1:6">
      <c r="A1005" s="334">
        <v>404</v>
      </c>
      <c r="B1005" s="334" t="s">
        <v>1519</v>
      </c>
      <c r="C1005" s="334" t="s">
        <v>573</v>
      </c>
      <c r="D1005" s="203" t="str">
        <f t="shared" si="30"/>
        <v>岐阜県池田町</v>
      </c>
      <c r="E1005" s="334">
        <v>404</v>
      </c>
      <c r="F1005" s="203">
        <f t="shared" si="31"/>
        <v>1</v>
      </c>
    </row>
    <row r="1006" spans="1:6">
      <c r="A1006" s="334">
        <v>421</v>
      </c>
      <c r="B1006" s="334" t="s">
        <v>1519</v>
      </c>
      <c r="C1006" s="334" t="s">
        <v>1573</v>
      </c>
      <c r="D1006" s="203" t="str">
        <f t="shared" si="30"/>
        <v>岐阜県北方町</v>
      </c>
      <c r="E1006" s="334">
        <v>421</v>
      </c>
      <c r="F1006" s="203">
        <f t="shared" si="31"/>
        <v>1</v>
      </c>
    </row>
    <row r="1007" spans="1:6">
      <c r="A1007" s="334">
        <v>501</v>
      </c>
      <c r="B1007" s="334" t="s">
        <v>1519</v>
      </c>
      <c r="C1007" s="334" t="s">
        <v>1574</v>
      </c>
      <c r="D1007" s="203" t="str">
        <f t="shared" si="30"/>
        <v>岐阜県坂祝町</v>
      </c>
      <c r="E1007" s="334">
        <v>501</v>
      </c>
      <c r="F1007" s="203">
        <f t="shared" si="31"/>
        <v>1</v>
      </c>
    </row>
    <row r="1008" spans="1:6">
      <c r="A1008" s="334">
        <v>502</v>
      </c>
      <c r="B1008" s="334" t="s">
        <v>1519</v>
      </c>
      <c r="C1008" s="334" t="s">
        <v>619</v>
      </c>
      <c r="D1008" s="203" t="str">
        <f t="shared" si="30"/>
        <v>岐阜県富加町</v>
      </c>
      <c r="E1008" s="334">
        <v>502</v>
      </c>
      <c r="F1008" s="203">
        <f t="shared" si="31"/>
        <v>1</v>
      </c>
    </row>
    <row r="1009" spans="1:6">
      <c r="A1009" s="334">
        <v>503</v>
      </c>
      <c r="B1009" s="334" t="s">
        <v>1519</v>
      </c>
      <c r="C1009" s="334" t="s">
        <v>1575</v>
      </c>
      <c r="D1009" s="203" t="str">
        <f t="shared" si="30"/>
        <v>岐阜県川辺町</v>
      </c>
      <c r="E1009" s="334">
        <v>503</v>
      </c>
      <c r="F1009" s="203">
        <f t="shared" si="31"/>
        <v>1</v>
      </c>
    </row>
    <row r="1010" spans="1:6">
      <c r="A1010" s="334">
        <v>504</v>
      </c>
      <c r="B1010" s="334" t="s">
        <v>1519</v>
      </c>
      <c r="C1010" s="334" t="s">
        <v>737</v>
      </c>
      <c r="D1010" s="203" t="str">
        <f t="shared" si="30"/>
        <v>岐阜県七宗町</v>
      </c>
      <c r="E1010" s="334">
        <v>504</v>
      </c>
      <c r="F1010" s="203">
        <f t="shared" si="31"/>
        <v>1</v>
      </c>
    </row>
    <row r="1011" spans="1:6">
      <c r="A1011" s="334">
        <v>505</v>
      </c>
      <c r="B1011" s="334" t="s">
        <v>1519</v>
      </c>
      <c r="C1011" s="334" t="s">
        <v>542</v>
      </c>
      <c r="D1011" s="203" t="str">
        <f t="shared" si="30"/>
        <v>岐阜県八百津町</v>
      </c>
      <c r="E1011" s="334">
        <v>505</v>
      </c>
      <c r="F1011" s="203">
        <f t="shared" si="31"/>
        <v>1</v>
      </c>
    </row>
    <row r="1012" spans="1:6">
      <c r="A1012" s="334">
        <v>506</v>
      </c>
      <c r="B1012" s="334" t="s">
        <v>1519</v>
      </c>
      <c r="C1012" s="334" t="s">
        <v>1576</v>
      </c>
      <c r="D1012" s="203" t="str">
        <f t="shared" si="30"/>
        <v>岐阜県白川町</v>
      </c>
      <c r="E1012" s="334">
        <v>506</v>
      </c>
      <c r="F1012" s="203">
        <f t="shared" si="31"/>
        <v>1</v>
      </c>
    </row>
    <row r="1013" spans="1:6">
      <c r="A1013" s="334">
        <v>507</v>
      </c>
      <c r="B1013" s="334" t="s">
        <v>1519</v>
      </c>
      <c r="C1013" s="334" t="s">
        <v>1577</v>
      </c>
      <c r="D1013" s="203" t="str">
        <f t="shared" si="30"/>
        <v>岐阜県東白川村</v>
      </c>
      <c r="E1013" s="334">
        <v>507</v>
      </c>
      <c r="F1013" s="203">
        <f t="shared" si="31"/>
        <v>1</v>
      </c>
    </row>
    <row r="1014" spans="1:6">
      <c r="A1014" s="334">
        <v>521</v>
      </c>
      <c r="B1014" s="334" t="s">
        <v>1519</v>
      </c>
      <c r="C1014" s="334" t="s">
        <v>1578</v>
      </c>
      <c r="D1014" s="203" t="str">
        <f t="shared" si="30"/>
        <v>岐阜県御嵩町</v>
      </c>
      <c r="E1014" s="334">
        <v>521</v>
      </c>
      <c r="F1014" s="203">
        <f t="shared" si="31"/>
        <v>1</v>
      </c>
    </row>
    <row r="1015" spans="1:6">
      <c r="A1015" s="334">
        <v>604</v>
      </c>
      <c r="B1015" s="334" t="s">
        <v>1519</v>
      </c>
      <c r="C1015" s="334" t="s">
        <v>1579</v>
      </c>
      <c r="D1015" s="203" t="str">
        <f t="shared" si="30"/>
        <v>岐阜県白川村</v>
      </c>
      <c r="E1015" s="334">
        <v>604</v>
      </c>
      <c r="F1015" s="203">
        <f t="shared" si="31"/>
        <v>1</v>
      </c>
    </row>
    <row r="1016" spans="1:6">
      <c r="A1016" s="334">
        <v>101</v>
      </c>
      <c r="B1016" s="334" t="s">
        <v>1580</v>
      </c>
      <c r="C1016" s="334" t="s">
        <v>807</v>
      </c>
      <c r="D1016" s="203" t="str">
        <f t="shared" si="30"/>
        <v>静岡県静岡市葵区</v>
      </c>
      <c r="E1016" s="334">
        <v>101</v>
      </c>
      <c r="F1016" s="203">
        <f t="shared" si="31"/>
        <v>1</v>
      </c>
    </row>
    <row r="1017" spans="1:6">
      <c r="A1017" s="334">
        <v>102</v>
      </c>
      <c r="B1017" s="334" t="s">
        <v>1580</v>
      </c>
      <c r="C1017" s="334" t="s">
        <v>1582</v>
      </c>
      <c r="D1017" s="203" t="str">
        <f t="shared" si="30"/>
        <v>静岡県静岡市駿河区</v>
      </c>
      <c r="E1017" s="334">
        <v>102</v>
      </c>
      <c r="F1017" s="203">
        <f t="shared" si="31"/>
        <v>1</v>
      </c>
    </row>
    <row r="1018" spans="1:6">
      <c r="A1018" s="334">
        <v>103</v>
      </c>
      <c r="B1018" s="334" t="s">
        <v>1580</v>
      </c>
      <c r="C1018" s="334" t="s">
        <v>1380</v>
      </c>
      <c r="D1018" s="203" t="str">
        <f t="shared" si="30"/>
        <v>静岡県静岡市清水区</v>
      </c>
      <c r="E1018" s="334">
        <v>103</v>
      </c>
      <c r="F1018" s="203">
        <f t="shared" si="31"/>
        <v>1</v>
      </c>
    </row>
    <row r="1019" spans="1:6">
      <c r="A1019" s="334">
        <v>131</v>
      </c>
      <c r="B1019" s="334" t="s">
        <v>1580</v>
      </c>
      <c r="C1019" s="334" t="s">
        <v>1583</v>
      </c>
      <c r="D1019" s="203" t="str">
        <f t="shared" si="30"/>
        <v>静岡県浜松市中区</v>
      </c>
      <c r="E1019" s="334">
        <v>131</v>
      </c>
      <c r="F1019" s="203">
        <f t="shared" si="31"/>
        <v>1</v>
      </c>
    </row>
    <row r="1020" spans="1:6">
      <c r="A1020" s="334">
        <v>132</v>
      </c>
      <c r="B1020" s="334" t="s">
        <v>1580</v>
      </c>
      <c r="C1020" s="334" t="s">
        <v>1584</v>
      </c>
      <c r="D1020" s="203" t="str">
        <f t="shared" si="30"/>
        <v>静岡県浜松市東区</v>
      </c>
      <c r="E1020" s="334">
        <v>132</v>
      </c>
      <c r="F1020" s="203">
        <f t="shared" si="31"/>
        <v>1</v>
      </c>
    </row>
    <row r="1021" spans="1:6">
      <c r="A1021" s="334">
        <v>133</v>
      </c>
      <c r="B1021" s="334" t="s">
        <v>1580</v>
      </c>
      <c r="C1021" s="334" t="s">
        <v>1585</v>
      </c>
      <c r="D1021" s="203" t="str">
        <f t="shared" si="30"/>
        <v>静岡県浜松市西区</v>
      </c>
      <c r="E1021" s="334">
        <v>133</v>
      </c>
      <c r="F1021" s="203">
        <f t="shared" si="31"/>
        <v>1</v>
      </c>
    </row>
    <row r="1022" spans="1:6">
      <c r="A1022" s="334">
        <v>134</v>
      </c>
      <c r="B1022" s="334" t="s">
        <v>1580</v>
      </c>
      <c r="C1022" s="334" t="s">
        <v>1494</v>
      </c>
      <c r="D1022" s="203" t="str">
        <f t="shared" si="30"/>
        <v>静岡県浜松市南区</v>
      </c>
      <c r="E1022" s="334">
        <v>134</v>
      </c>
      <c r="F1022" s="203">
        <f t="shared" si="31"/>
        <v>1</v>
      </c>
    </row>
    <row r="1023" spans="1:6">
      <c r="A1023" s="334">
        <v>135</v>
      </c>
      <c r="B1023" s="334" t="s">
        <v>1580</v>
      </c>
      <c r="C1023" s="334" t="s">
        <v>1586</v>
      </c>
      <c r="D1023" s="203" t="str">
        <f t="shared" si="30"/>
        <v>静岡県浜松市北区</v>
      </c>
      <c r="E1023" s="334">
        <v>135</v>
      </c>
      <c r="F1023" s="203">
        <f t="shared" si="31"/>
        <v>1</v>
      </c>
    </row>
    <row r="1024" spans="1:6">
      <c r="A1024" s="334">
        <v>136</v>
      </c>
      <c r="B1024" s="334" t="s">
        <v>1580</v>
      </c>
      <c r="C1024" s="334" t="s">
        <v>112</v>
      </c>
      <c r="D1024" s="203" t="str">
        <f t="shared" si="30"/>
        <v>静岡県浜松市浜北区</v>
      </c>
      <c r="E1024" s="334">
        <v>136</v>
      </c>
      <c r="F1024" s="203">
        <f t="shared" si="31"/>
        <v>1</v>
      </c>
    </row>
    <row r="1025" spans="1:6">
      <c r="A1025" s="334">
        <v>137</v>
      </c>
      <c r="B1025" s="334" t="s">
        <v>1580</v>
      </c>
      <c r="C1025" s="334" t="s">
        <v>1389</v>
      </c>
      <c r="D1025" s="203" t="str">
        <f t="shared" si="30"/>
        <v>静岡県浜松市天竜区</v>
      </c>
      <c r="E1025" s="334">
        <v>137</v>
      </c>
      <c r="F1025" s="203">
        <f t="shared" si="31"/>
        <v>1</v>
      </c>
    </row>
    <row r="1026" spans="1:6">
      <c r="A1026" s="334">
        <v>203</v>
      </c>
      <c r="B1026" s="334" t="s">
        <v>1580</v>
      </c>
      <c r="C1026" s="334" t="s">
        <v>1497</v>
      </c>
      <c r="D1026" s="203" t="str">
        <f t="shared" ref="D1026:D1089" si="32">B1026&amp;C1026</f>
        <v>静岡県沼津市</v>
      </c>
      <c r="E1026" s="334">
        <v>203</v>
      </c>
      <c r="F1026" s="203">
        <f t="shared" ref="F1026:F1089" si="33">COUNTIF(D:D,D1026)</f>
        <v>1</v>
      </c>
    </row>
    <row r="1027" spans="1:6">
      <c r="A1027" s="334">
        <v>205</v>
      </c>
      <c r="B1027" s="334" t="s">
        <v>1580</v>
      </c>
      <c r="C1027" s="334" t="s">
        <v>49</v>
      </c>
      <c r="D1027" s="203" t="str">
        <f t="shared" si="32"/>
        <v>静岡県熱海市</v>
      </c>
      <c r="E1027" s="334">
        <v>205</v>
      </c>
      <c r="F1027" s="203">
        <f t="shared" si="33"/>
        <v>1</v>
      </c>
    </row>
    <row r="1028" spans="1:6">
      <c r="A1028" s="334">
        <v>206</v>
      </c>
      <c r="B1028" s="334" t="s">
        <v>1580</v>
      </c>
      <c r="C1028" s="334" t="s">
        <v>904</v>
      </c>
      <c r="D1028" s="203" t="str">
        <f t="shared" si="32"/>
        <v>静岡県三島市</v>
      </c>
      <c r="E1028" s="334">
        <v>206</v>
      </c>
      <c r="F1028" s="203">
        <f t="shared" si="33"/>
        <v>1</v>
      </c>
    </row>
    <row r="1029" spans="1:6">
      <c r="A1029" s="334">
        <v>207</v>
      </c>
      <c r="B1029" s="334" t="s">
        <v>1580</v>
      </c>
      <c r="C1029" s="334" t="s">
        <v>1587</v>
      </c>
      <c r="D1029" s="203" t="str">
        <f t="shared" si="32"/>
        <v>静岡県富士宮市</v>
      </c>
      <c r="E1029" s="334">
        <v>207</v>
      </c>
      <c r="F1029" s="203">
        <f t="shared" si="33"/>
        <v>1</v>
      </c>
    </row>
    <row r="1030" spans="1:6">
      <c r="A1030" s="334">
        <v>208</v>
      </c>
      <c r="B1030" s="334" t="s">
        <v>1580</v>
      </c>
      <c r="C1030" s="334" t="s">
        <v>1588</v>
      </c>
      <c r="D1030" s="203" t="str">
        <f t="shared" si="32"/>
        <v>静岡県伊東市</v>
      </c>
      <c r="E1030" s="334">
        <v>208</v>
      </c>
      <c r="F1030" s="203">
        <f t="shared" si="33"/>
        <v>1</v>
      </c>
    </row>
    <row r="1031" spans="1:6">
      <c r="A1031" s="334">
        <v>209</v>
      </c>
      <c r="B1031" s="334" t="s">
        <v>1580</v>
      </c>
      <c r="C1031" s="334" t="s">
        <v>1590</v>
      </c>
      <c r="D1031" s="203" t="str">
        <f t="shared" si="32"/>
        <v>静岡県島田市</v>
      </c>
      <c r="E1031" s="334">
        <v>209</v>
      </c>
      <c r="F1031" s="203">
        <f t="shared" si="33"/>
        <v>1</v>
      </c>
    </row>
    <row r="1032" spans="1:6">
      <c r="A1032" s="334">
        <v>210</v>
      </c>
      <c r="B1032" s="334" t="s">
        <v>1580</v>
      </c>
      <c r="C1032" s="334" t="s">
        <v>740</v>
      </c>
      <c r="D1032" s="203" t="str">
        <f t="shared" si="32"/>
        <v>静岡県富士市</v>
      </c>
      <c r="E1032" s="334">
        <v>210</v>
      </c>
      <c r="F1032" s="203">
        <f t="shared" si="33"/>
        <v>1</v>
      </c>
    </row>
    <row r="1033" spans="1:6">
      <c r="A1033" s="334">
        <v>211</v>
      </c>
      <c r="B1033" s="334" t="s">
        <v>1580</v>
      </c>
      <c r="C1033" s="334" t="s">
        <v>1592</v>
      </c>
      <c r="D1033" s="203" t="str">
        <f t="shared" si="32"/>
        <v>静岡県磐田市</v>
      </c>
      <c r="E1033" s="334">
        <v>211</v>
      </c>
      <c r="F1033" s="203">
        <f t="shared" si="33"/>
        <v>1</v>
      </c>
    </row>
    <row r="1034" spans="1:6">
      <c r="A1034" s="334">
        <v>212</v>
      </c>
      <c r="B1034" s="334" t="s">
        <v>1580</v>
      </c>
      <c r="C1034" s="334" t="s">
        <v>285</v>
      </c>
      <c r="D1034" s="203" t="str">
        <f t="shared" si="32"/>
        <v>静岡県焼津市</v>
      </c>
      <c r="E1034" s="334">
        <v>212</v>
      </c>
      <c r="F1034" s="203">
        <f t="shared" si="33"/>
        <v>1</v>
      </c>
    </row>
    <row r="1035" spans="1:6">
      <c r="A1035" s="334">
        <v>213</v>
      </c>
      <c r="B1035" s="334" t="s">
        <v>1580</v>
      </c>
      <c r="C1035" s="334" t="s">
        <v>1593</v>
      </c>
      <c r="D1035" s="203" t="str">
        <f t="shared" si="32"/>
        <v>静岡県掛川市</v>
      </c>
      <c r="E1035" s="334">
        <v>213</v>
      </c>
      <c r="F1035" s="203">
        <f t="shared" si="33"/>
        <v>1</v>
      </c>
    </row>
    <row r="1036" spans="1:6">
      <c r="A1036" s="334">
        <v>214</v>
      </c>
      <c r="B1036" s="334" t="s">
        <v>1580</v>
      </c>
      <c r="C1036" s="334" t="s">
        <v>526</v>
      </c>
      <c r="D1036" s="203" t="str">
        <f t="shared" si="32"/>
        <v>静岡県藤枝市</v>
      </c>
      <c r="E1036" s="334">
        <v>214</v>
      </c>
      <c r="F1036" s="203">
        <f t="shared" si="33"/>
        <v>1</v>
      </c>
    </row>
    <row r="1037" spans="1:6">
      <c r="A1037" s="334">
        <v>215</v>
      </c>
      <c r="B1037" s="334" t="s">
        <v>1580</v>
      </c>
      <c r="C1037" s="334" t="s">
        <v>386</v>
      </c>
      <c r="D1037" s="203" t="str">
        <f t="shared" si="32"/>
        <v>静岡県御殿場市</v>
      </c>
      <c r="E1037" s="334">
        <v>215</v>
      </c>
      <c r="F1037" s="203">
        <f t="shared" si="33"/>
        <v>1</v>
      </c>
    </row>
    <row r="1038" spans="1:6">
      <c r="A1038" s="334">
        <v>216</v>
      </c>
      <c r="B1038" s="334" t="s">
        <v>1580</v>
      </c>
      <c r="C1038" s="334" t="s">
        <v>1594</v>
      </c>
      <c r="D1038" s="203" t="str">
        <f t="shared" si="32"/>
        <v>静岡県袋井市</v>
      </c>
      <c r="E1038" s="334">
        <v>216</v>
      </c>
      <c r="F1038" s="203">
        <f t="shared" si="33"/>
        <v>1</v>
      </c>
    </row>
    <row r="1039" spans="1:6">
      <c r="A1039" s="334">
        <v>219</v>
      </c>
      <c r="B1039" s="334" t="s">
        <v>1580</v>
      </c>
      <c r="C1039" s="334" t="s">
        <v>1595</v>
      </c>
      <c r="D1039" s="203" t="str">
        <f t="shared" si="32"/>
        <v>静岡県下田市</v>
      </c>
      <c r="E1039" s="334">
        <v>219</v>
      </c>
      <c r="F1039" s="203">
        <f t="shared" si="33"/>
        <v>1</v>
      </c>
    </row>
    <row r="1040" spans="1:6">
      <c r="A1040" s="334">
        <v>220</v>
      </c>
      <c r="B1040" s="334" t="s">
        <v>1580</v>
      </c>
      <c r="C1040" s="334" t="s">
        <v>1597</v>
      </c>
      <c r="D1040" s="203" t="str">
        <f t="shared" si="32"/>
        <v>静岡県裾野市</v>
      </c>
      <c r="E1040" s="334">
        <v>220</v>
      </c>
      <c r="F1040" s="203">
        <f t="shared" si="33"/>
        <v>1</v>
      </c>
    </row>
    <row r="1041" spans="1:6">
      <c r="A1041" s="334">
        <v>221</v>
      </c>
      <c r="B1041" s="334" t="s">
        <v>1580</v>
      </c>
      <c r="C1041" s="334" t="s">
        <v>1598</v>
      </c>
      <c r="D1041" s="203" t="str">
        <f t="shared" si="32"/>
        <v>静岡県湖西市</v>
      </c>
      <c r="E1041" s="334">
        <v>221</v>
      </c>
      <c r="F1041" s="203">
        <f t="shared" si="33"/>
        <v>1</v>
      </c>
    </row>
    <row r="1042" spans="1:6">
      <c r="A1042" s="334">
        <v>222</v>
      </c>
      <c r="B1042" s="334" t="s">
        <v>1580</v>
      </c>
      <c r="C1042" s="334" t="s">
        <v>696</v>
      </c>
      <c r="D1042" s="203" t="str">
        <f t="shared" si="32"/>
        <v>静岡県伊豆市</v>
      </c>
      <c r="E1042" s="334">
        <v>222</v>
      </c>
      <c r="F1042" s="203">
        <f t="shared" si="33"/>
        <v>1</v>
      </c>
    </row>
    <row r="1043" spans="1:6">
      <c r="A1043" s="334">
        <v>223</v>
      </c>
      <c r="B1043" s="334" t="s">
        <v>1580</v>
      </c>
      <c r="C1043" s="334" t="s">
        <v>1603</v>
      </c>
      <c r="D1043" s="203" t="str">
        <f t="shared" si="32"/>
        <v>静岡県御前崎市</v>
      </c>
      <c r="E1043" s="334">
        <v>223</v>
      </c>
      <c r="F1043" s="203">
        <f t="shared" si="33"/>
        <v>1</v>
      </c>
    </row>
    <row r="1044" spans="1:6">
      <c r="A1044" s="334">
        <v>224</v>
      </c>
      <c r="B1044" s="334" t="s">
        <v>1580</v>
      </c>
      <c r="C1044" s="334" t="s">
        <v>1223</v>
      </c>
      <c r="D1044" s="203" t="str">
        <f t="shared" si="32"/>
        <v>静岡県菊川市</v>
      </c>
      <c r="E1044" s="334">
        <v>224</v>
      </c>
      <c r="F1044" s="203">
        <f t="shared" si="33"/>
        <v>1</v>
      </c>
    </row>
    <row r="1045" spans="1:6">
      <c r="A1045" s="334">
        <v>225</v>
      </c>
      <c r="B1045" s="334" t="s">
        <v>1580</v>
      </c>
      <c r="C1045" s="334" t="s">
        <v>1098</v>
      </c>
      <c r="D1045" s="203" t="str">
        <f t="shared" si="32"/>
        <v>静岡県伊豆の国市</v>
      </c>
      <c r="E1045" s="334">
        <v>225</v>
      </c>
      <c r="F1045" s="203">
        <f t="shared" si="33"/>
        <v>1</v>
      </c>
    </row>
    <row r="1046" spans="1:6">
      <c r="A1046" s="334">
        <v>226</v>
      </c>
      <c r="B1046" s="334" t="s">
        <v>1580</v>
      </c>
      <c r="C1046" s="334" t="s">
        <v>175</v>
      </c>
      <c r="D1046" s="203" t="str">
        <f t="shared" si="32"/>
        <v>静岡県牧之原市</v>
      </c>
      <c r="E1046" s="334">
        <v>226</v>
      </c>
      <c r="F1046" s="203">
        <f t="shared" si="33"/>
        <v>1</v>
      </c>
    </row>
    <row r="1047" spans="1:6">
      <c r="A1047" s="334">
        <v>301</v>
      </c>
      <c r="B1047" s="334" t="s">
        <v>1580</v>
      </c>
      <c r="C1047" s="334" t="s">
        <v>1604</v>
      </c>
      <c r="D1047" s="203" t="str">
        <f t="shared" si="32"/>
        <v>静岡県東伊豆町</v>
      </c>
      <c r="E1047" s="334">
        <v>301</v>
      </c>
      <c r="F1047" s="203">
        <f t="shared" si="33"/>
        <v>1</v>
      </c>
    </row>
    <row r="1048" spans="1:6">
      <c r="A1048" s="334">
        <v>302</v>
      </c>
      <c r="B1048" s="334" t="s">
        <v>1580</v>
      </c>
      <c r="C1048" s="334" t="s">
        <v>138</v>
      </c>
      <c r="D1048" s="203" t="str">
        <f t="shared" si="32"/>
        <v>静岡県河津町</v>
      </c>
      <c r="E1048" s="334">
        <v>302</v>
      </c>
      <c r="F1048" s="203">
        <f t="shared" si="33"/>
        <v>1</v>
      </c>
    </row>
    <row r="1049" spans="1:6">
      <c r="A1049" s="334">
        <v>304</v>
      </c>
      <c r="B1049" s="334" t="s">
        <v>1580</v>
      </c>
      <c r="C1049" s="334" t="s">
        <v>184</v>
      </c>
      <c r="D1049" s="203" t="str">
        <f t="shared" si="32"/>
        <v>静岡県南伊豆町</v>
      </c>
      <c r="E1049" s="334">
        <v>304</v>
      </c>
      <c r="F1049" s="203">
        <f t="shared" si="33"/>
        <v>1</v>
      </c>
    </row>
    <row r="1050" spans="1:6">
      <c r="A1050" s="334">
        <v>305</v>
      </c>
      <c r="B1050" s="334" t="s">
        <v>1580</v>
      </c>
      <c r="C1050" s="334" t="s">
        <v>67</v>
      </c>
      <c r="D1050" s="203" t="str">
        <f t="shared" si="32"/>
        <v>静岡県松崎町</v>
      </c>
      <c r="E1050" s="334">
        <v>305</v>
      </c>
      <c r="F1050" s="203">
        <f t="shared" si="33"/>
        <v>1</v>
      </c>
    </row>
    <row r="1051" spans="1:6">
      <c r="A1051" s="334">
        <v>306</v>
      </c>
      <c r="B1051" s="334" t="s">
        <v>1580</v>
      </c>
      <c r="C1051" s="334" t="s">
        <v>1605</v>
      </c>
      <c r="D1051" s="203" t="str">
        <f t="shared" si="32"/>
        <v>静岡県西伊豆町</v>
      </c>
      <c r="E1051" s="334">
        <v>306</v>
      </c>
      <c r="F1051" s="203">
        <f t="shared" si="33"/>
        <v>1</v>
      </c>
    </row>
    <row r="1052" spans="1:6">
      <c r="A1052" s="334">
        <v>325</v>
      </c>
      <c r="B1052" s="334" t="s">
        <v>1580</v>
      </c>
      <c r="C1052" s="334" t="s">
        <v>177</v>
      </c>
      <c r="D1052" s="203" t="str">
        <f t="shared" si="32"/>
        <v>静岡県函南町</v>
      </c>
      <c r="E1052" s="334">
        <v>325</v>
      </c>
      <c r="F1052" s="203">
        <f t="shared" si="33"/>
        <v>1</v>
      </c>
    </row>
    <row r="1053" spans="1:6">
      <c r="A1053" s="334">
        <v>341</v>
      </c>
      <c r="B1053" s="334" t="s">
        <v>1580</v>
      </c>
      <c r="C1053" s="334" t="s">
        <v>695</v>
      </c>
      <c r="D1053" s="203" t="str">
        <f t="shared" si="32"/>
        <v>静岡県清水町</v>
      </c>
      <c r="E1053" s="334">
        <v>341</v>
      </c>
      <c r="F1053" s="203">
        <f t="shared" si="33"/>
        <v>1</v>
      </c>
    </row>
    <row r="1054" spans="1:6">
      <c r="A1054" s="334">
        <v>342</v>
      </c>
      <c r="B1054" s="334" t="s">
        <v>1580</v>
      </c>
      <c r="C1054" s="334" t="s">
        <v>1606</v>
      </c>
      <c r="D1054" s="203" t="str">
        <f t="shared" si="32"/>
        <v>静岡県長泉町</v>
      </c>
      <c r="E1054" s="334">
        <v>342</v>
      </c>
      <c r="F1054" s="203">
        <f t="shared" si="33"/>
        <v>1</v>
      </c>
    </row>
    <row r="1055" spans="1:6">
      <c r="A1055" s="334">
        <v>344</v>
      </c>
      <c r="B1055" s="334" t="s">
        <v>1580</v>
      </c>
      <c r="C1055" s="334" t="s">
        <v>1607</v>
      </c>
      <c r="D1055" s="203" t="str">
        <f t="shared" si="32"/>
        <v>静岡県小山町</v>
      </c>
      <c r="E1055" s="334">
        <v>344</v>
      </c>
      <c r="F1055" s="203">
        <f t="shared" si="33"/>
        <v>1</v>
      </c>
    </row>
    <row r="1056" spans="1:6">
      <c r="A1056" s="334">
        <v>424</v>
      </c>
      <c r="B1056" s="334" t="s">
        <v>1580</v>
      </c>
      <c r="C1056" s="334" t="s">
        <v>1510</v>
      </c>
      <c r="D1056" s="203" t="str">
        <f t="shared" si="32"/>
        <v>静岡県吉田町</v>
      </c>
      <c r="E1056" s="334">
        <v>424</v>
      </c>
      <c r="F1056" s="203">
        <f t="shared" si="33"/>
        <v>1</v>
      </c>
    </row>
    <row r="1057" spans="1:6">
      <c r="A1057" s="334">
        <v>429</v>
      </c>
      <c r="B1057" s="334" t="s">
        <v>1580</v>
      </c>
      <c r="C1057" s="334" t="s">
        <v>1608</v>
      </c>
      <c r="D1057" s="203" t="str">
        <f t="shared" si="32"/>
        <v>静岡県川根本町</v>
      </c>
      <c r="E1057" s="334">
        <v>429</v>
      </c>
      <c r="F1057" s="203">
        <f t="shared" si="33"/>
        <v>1</v>
      </c>
    </row>
    <row r="1058" spans="1:6">
      <c r="A1058" s="334">
        <v>461</v>
      </c>
      <c r="B1058" s="334" t="s">
        <v>1580</v>
      </c>
      <c r="C1058" s="334" t="s">
        <v>465</v>
      </c>
      <c r="D1058" s="203" t="str">
        <f t="shared" si="32"/>
        <v>静岡県森町</v>
      </c>
      <c r="E1058" s="334">
        <v>461</v>
      </c>
      <c r="F1058" s="203">
        <f t="shared" si="33"/>
        <v>1</v>
      </c>
    </row>
    <row r="1059" spans="1:6">
      <c r="A1059" s="334">
        <v>101</v>
      </c>
      <c r="B1059" s="334" t="s">
        <v>1609</v>
      </c>
      <c r="C1059" s="334" t="s">
        <v>724</v>
      </c>
      <c r="D1059" s="203" t="str">
        <f t="shared" si="32"/>
        <v>愛知県名古屋市千種区</v>
      </c>
      <c r="E1059" s="334">
        <v>101</v>
      </c>
      <c r="F1059" s="203">
        <f t="shared" si="33"/>
        <v>1</v>
      </c>
    </row>
    <row r="1060" spans="1:6">
      <c r="A1060" s="334">
        <v>102</v>
      </c>
      <c r="B1060" s="334" t="s">
        <v>1609</v>
      </c>
      <c r="C1060" s="334" t="s">
        <v>1612</v>
      </c>
      <c r="D1060" s="203" t="str">
        <f t="shared" si="32"/>
        <v>愛知県名古屋市東区</v>
      </c>
      <c r="E1060" s="334">
        <v>102</v>
      </c>
      <c r="F1060" s="203">
        <f t="shared" si="33"/>
        <v>1</v>
      </c>
    </row>
    <row r="1061" spans="1:6">
      <c r="A1061" s="334">
        <v>103</v>
      </c>
      <c r="B1061" s="334" t="s">
        <v>1609</v>
      </c>
      <c r="C1061" s="334" t="s">
        <v>995</v>
      </c>
      <c r="D1061" s="203" t="str">
        <f t="shared" si="32"/>
        <v>愛知県名古屋市北区</v>
      </c>
      <c r="E1061" s="334">
        <v>103</v>
      </c>
      <c r="F1061" s="203">
        <f t="shared" si="33"/>
        <v>1</v>
      </c>
    </row>
    <row r="1062" spans="1:6">
      <c r="A1062" s="334">
        <v>104</v>
      </c>
      <c r="B1062" s="334" t="s">
        <v>1609</v>
      </c>
      <c r="C1062" s="334" t="s">
        <v>1613</v>
      </c>
      <c r="D1062" s="203" t="str">
        <f t="shared" si="32"/>
        <v>愛知県名古屋市西区</v>
      </c>
      <c r="E1062" s="334">
        <v>104</v>
      </c>
      <c r="F1062" s="203">
        <f t="shared" si="33"/>
        <v>1</v>
      </c>
    </row>
    <row r="1063" spans="1:6">
      <c r="A1063" s="334">
        <v>105</v>
      </c>
      <c r="B1063" s="334" t="s">
        <v>1609</v>
      </c>
      <c r="C1063" s="334" t="s">
        <v>1615</v>
      </c>
      <c r="D1063" s="203" t="str">
        <f t="shared" si="32"/>
        <v>愛知県名古屋市中村区</v>
      </c>
      <c r="E1063" s="334">
        <v>105</v>
      </c>
      <c r="F1063" s="203">
        <f t="shared" si="33"/>
        <v>1</v>
      </c>
    </row>
    <row r="1064" spans="1:6">
      <c r="A1064" s="334">
        <v>106</v>
      </c>
      <c r="B1064" s="334" t="s">
        <v>1609</v>
      </c>
      <c r="C1064" s="334" t="s">
        <v>1616</v>
      </c>
      <c r="D1064" s="203" t="str">
        <f t="shared" si="32"/>
        <v>愛知県名古屋市中区</v>
      </c>
      <c r="E1064" s="334">
        <v>106</v>
      </c>
      <c r="F1064" s="203">
        <f t="shared" si="33"/>
        <v>1</v>
      </c>
    </row>
    <row r="1065" spans="1:6">
      <c r="A1065" s="334">
        <v>107</v>
      </c>
      <c r="B1065" s="334" t="s">
        <v>1609</v>
      </c>
      <c r="C1065" s="334" t="s">
        <v>1618</v>
      </c>
      <c r="D1065" s="203" t="str">
        <f t="shared" si="32"/>
        <v>愛知県名古屋市昭和区</v>
      </c>
      <c r="E1065" s="334">
        <v>107</v>
      </c>
      <c r="F1065" s="203">
        <f t="shared" si="33"/>
        <v>1</v>
      </c>
    </row>
    <row r="1066" spans="1:6">
      <c r="A1066" s="334">
        <v>108</v>
      </c>
      <c r="B1066" s="334" t="s">
        <v>1609</v>
      </c>
      <c r="C1066" s="334" t="s">
        <v>1620</v>
      </c>
      <c r="D1066" s="203" t="str">
        <f t="shared" si="32"/>
        <v>愛知県名古屋市瑞穂区</v>
      </c>
      <c r="E1066" s="334">
        <v>108</v>
      </c>
      <c r="F1066" s="203">
        <f t="shared" si="33"/>
        <v>1</v>
      </c>
    </row>
    <row r="1067" spans="1:6">
      <c r="A1067" s="334">
        <v>109</v>
      </c>
      <c r="B1067" s="334" t="s">
        <v>1609</v>
      </c>
      <c r="C1067" s="334" t="s">
        <v>768</v>
      </c>
      <c r="D1067" s="203" t="str">
        <f t="shared" si="32"/>
        <v>愛知県名古屋市熱田区</v>
      </c>
      <c r="E1067" s="334">
        <v>109</v>
      </c>
      <c r="F1067" s="203">
        <f t="shared" si="33"/>
        <v>1</v>
      </c>
    </row>
    <row r="1068" spans="1:6">
      <c r="A1068" s="334">
        <v>110</v>
      </c>
      <c r="B1068" s="334" t="s">
        <v>1609</v>
      </c>
      <c r="C1068" s="334" t="s">
        <v>1016</v>
      </c>
      <c r="D1068" s="203" t="str">
        <f t="shared" si="32"/>
        <v>愛知県名古屋市中川区</v>
      </c>
      <c r="E1068" s="334">
        <v>110</v>
      </c>
      <c r="F1068" s="203">
        <f t="shared" si="33"/>
        <v>1</v>
      </c>
    </row>
    <row r="1069" spans="1:6">
      <c r="A1069" s="334">
        <v>111</v>
      </c>
      <c r="B1069" s="334" t="s">
        <v>1609</v>
      </c>
      <c r="C1069" s="334" t="s">
        <v>1622</v>
      </c>
      <c r="D1069" s="203" t="str">
        <f t="shared" si="32"/>
        <v>愛知県名古屋市港区</v>
      </c>
      <c r="E1069" s="334">
        <v>111</v>
      </c>
      <c r="F1069" s="203">
        <f t="shared" si="33"/>
        <v>1</v>
      </c>
    </row>
    <row r="1070" spans="1:6">
      <c r="A1070" s="334">
        <v>112</v>
      </c>
      <c r="B1070" s="334" t="s">
        <v>1609</v>
      </c>
      <c r="C1070" s="334" t="s">
        <v>1623</v>
      </c>
      <c r="D1070" s="203" t="str">
        <f t="shared" si="32"/>
        <v>愛知県名古屋市南区</v>
      </c>
      <c r="E1070" s="334">
        <v>112</v>
      </c>
      <c r="F1070" s="203">
        <f t="shared" si="33"/>
        <v>1</v>
      </c>
    </row>
    <row r="1071" spans="1:6">
      <c r="A1071" s="334">
        <v>113</v>
      </c>
      <c r="B1071" s="334" t="s">
        <v>1609</v>
      </c>
      <c r="C1071" s="334" t="s">
        <v>472</v>
      </c>
      <c r="D1071" s="203" t="str">
        <f t="shared" si="32"/>
        <v>愛知県名古屋市守山区</v>
      </c>
      <c r="E1071" s="334">
        <v>113</v>
      </c>
      <c r="F1071" s="203">
        <f t="shared" si="33"/>
        <v>1</v>
      </c>
    </row>
    <row r="1072" spans="1:6">
      <c r="A1072" s="334">
        <v>114</v>
      </c>
      <c r="B1072" s="334" t="s">
        <v>1609</v>
      </c>
      <c r="C1072" s="334" t="s">
        <v>1627</v>
      </c>
      <c r="D1072" s="203" t="str">
        <f t="shared" si="32"/>
        <v>愛知県名古屋市緑区</v>
      </c>
      <c r="E1072" s="334">
        <v>114</v>
      </c>
      <c r="F1072" s="203">
        <f t="shared" si="33"/>
        <v>1</v>
      </c>
    </row>
    <row r="1073" spans="1:6">
      <c r="A1073" s="334">
        <v>115</v>
      </c>
      <c r="B1073" s="334" t="s">
        <v>1609</v>
      </c>
      <c r="C1073" s="334" t="s">
        <v>1629</v>
      </c>
      <c r="D1073" s="203" t="str">
        <f t="shared" si="32"/>
        <v>愛知県名古屋市名東区</v>
      </c>
      <c r="E1073" s="334">
        <v>115</v>
      </c>
      <c r="F1073" s="203">
        <f t="shared" si="33"/>
        <v>1</v>
      </c>
    </row>
    <row r="1074" spans="1:6">
      <c r="A1074" s="334">
        <v>116</v>
      </c>
      <c r="B1074" s="334" t="s">
        <v>1609</v>
      </c>
      <c r="C1074" s="334" t="s">
        <v>1020</v>
      </c>
      <c r="D1074" s="203" t="str">
        <f t="shared" si="32"/>
        <v>愛知県名古屋市天白区</v>
      </c>
      <c r="E1074" s="334">
        <v>116</v>
      </c>
      <c r="F1074" s="203">
        <f t="shared" si="33"/>
        <v>1</v>
      </c>
    </row>
    <row r="1075" spans="1:6">
      <c r="A1075" s="334">
        <v>201</v>
      </c>
      <c r="B1075" s="334" t="s">
        <v>1609</v>
      </c>
      <c r="C1075" s="334" t="s">
        <v>852</v>
      </c>
      <c r="D1075" s="203" t="str">
        <f t="shared" si="32"/>
        <v>愛知県豊橋市</v>
      </c>
      <c r="E1075" s="334">
        <v>201</v>
      </c>
      <c r="F1075" s="203">
        <f t="shared" si="33"/>
        <v>1</v>
      </c>
    </row>
    <row r="1076" spans="1:6">
      <c r="A1076" s="334">
        <v>202</v>
      </c>
      <c r="B1076" s="334" t="s">
        <v>1609</v>
      </c>
      <c r="C1076" s="334" t="s">
        <v>1530</v>
      </c>
      <c r="D1076" s="203" t="str">
        <f t="shared" si="32"/>
        <v>愛知県岡崎市</v>
      </c>
      <c r="E1076" s="334">
        <v>202</v>
      </c>
      <c r="F1076" s="203">
        <f t="shared" si="33"/>
        <v>1</v>
      </c>
    </row>
    <row r="1077" spans="1:6">
      <c r="A1077" s="334">
        <v>203</v>
      </c>
      <c r="B1077" s="334" t="s">
        <v>1609</v>
      </c>
      <c r="C1077" s="334" t="s">
        <v>1630</v>
      </c>
      <c r="D1077" s="203" t="str">
        <f t="shared" si="32"/>
        <v>愛知県一宮市</v>
      </c>
      <c r="E1077" s="334">
        <v>203</v>
      </c>
      <c r="F1077" s="203">
        <f t="shared" si="33"/>
        <v>1</v>
      </c>
    </row>
    <row r="1078" spans="1:6">
      <c r="A1078" s="334">
        <v>204</v>
      </c>
      <c r="B1078" s="334" t="s">
        <v>1609</v>
      </c>
      <c r="C1078" s="334" t="s">
        <v>928</v>
      </c>
      <c r="D1078" s="203" t="str">
        <f t="shared" si="32"/>
        <v>愛知県瀬戸市</v>
      </c>
      <c r="E1078" s="334">
        <v>204</v>
      </c>
      <c r="F1078" s="203">
        <f t="shared" si="33"/>
        <v>1</v>
      </c>
    </row>
    <row r="1079" spans="1:6">
      <c r="A1079" s="334">
        <v>205</v>
      </c>
      <c r="B1079" s="334" t="s">
        <v>1609</v>
      </c>
      <c r="C1079" s="334" t="s">
        <v>1274</v>
      </c>
      <c r="D1079" s="203" t="str">
        <f t="shared" si="32"/>
        <v>愛知県半田市</v>
      </c>
      <c r="E1079" s="334">
        <v>205</v>
      </c>
      <c r="F1079" s="203">
        <f t="shared" si="33"/>
        <v>1</v>
      </c>
    </row>
    <row r="1080" spans="1:6">
      <c r="A1080" s="334">
        <v>206</v>
      </c>
      <c r="B1080" s="334" t="s">
        <v>1609</v>
      </c>
      <c r="C1080" s="334" t="s">
        <v>1540</v>
      </c>
      <c r="D1080" s="203" t="str">
        <f t="shared" si="32"/>
        <v>愛知県春日井市</v>
      </c>
      <c r="E1080" s="334">
        <v>206</v>
      </c>
      <c r="F1080" s="203">
        <f t="shared" si="33"/>
        <v>1</v>
      </c>
    </row>
    <row r="1081" spans="1:6">
      <c r="A1081" s="334">
        <v>207</v>
      </c>
      <c r="B1081" s="334" t="s">
        <v>1609</v>
      </c>
      <c r="C1081" s="334" t="s">
        <v>1631</v>
      </c>
      <c r="D1081" s="203" t="str">
        <f t="shared" si="32"/>
        <v>愛知県豊川市</v>
      </c>
      <c r="E1081" s="334">
        <v>207</v>
      </c>
      <c r="F1081" s="203">
        <f t="shared" si="33"/>
        <v>1</v>
      </c>
    </row>
    <row r="1082" spans="1:6">
      <c r="A1082" s="334">
        <v>208</v>
      </c>
      <c r="B1082" s="334" t="s">
        <v>1609</v>
      </c>
      <c r="C1082" s="334" t="s">
        <v>1632</v>
      </c>
      <c r="D1082" s="203" t="str">
        <f t="shared" si="32"/>
        <v>愛知県津島市</v>
      </c>
      <c r="E1082" s="334">
        <v>208</v>
      </c>
      <c r="F1082" s="203">
        <f t="shared" si="33"/>
        <v>1</v>
      </c>
    </row>
    <row r="1083" spans="1:6">
      <c r="A1083" s="334">
        <v>209</v>
      </c>
      <c r="B1083" s="334" t="s">
        <v>1609</v>
      </c>
      <c r="C1083" s="334" t="s">
        <v>1634</v>
      </c>
      <c r="D1083" s="203" t="str">
        <f t="shared" si="32"/>
        <v>愛知県碧南市</v>
      </c>
      <c r="E1083" s="334">
        <v>209</v>
      </c>
      <c r="F1083" s="203">
        <f t="shared" si="33"/>
        <v>1</v>
      </c>
    </row>
    <row r="1084" spans="1:6">
      <c r="A1084" s="334">
        <v>210</v>
      </c>
      <c r="B1084" s="334" t="s">
        <v>1609</v>
      </c>
      <c r="C1084" s="334" t="s">
        <v>1047</v>
      </c>
      <c r="D1084" s="203" t="str">
        <f t="shared" si="32"/>
        <v>愛知県刈谷市</v>
      </c>
      <c r="E1084" s="334">
        <v>210</v>
      </c>
      <c r="F1084" s="203">
        <f t="shared" si="33"/>
        <v>1</v>
      </c>
    </row>
    <row r="1085" spans="1:6">
      <c r="A1085" s="334">
        <v>211</v>
      </c>
      <c r="B1085" s="334" t="s">
        <v>1609</v>
      </c>
      <c r="C1085" s="334" t="s">
        <v>374</v>
      </c>
      <c r="D1085" s="203" t="str">
        <f t="shared" si="32"/>
        <v>愛知県豊田市</v>
      </c>
      <c r="E1085" s="334">
        <v>211</v>
      </c>
      <c r="F1085" s="203">
        <f t="shared" si="33"/>
        <v>1</v>
      </c>
    </row>
    <row r="1086" spans="1:6">
      <c r="A1086" s="334">
        <v>212</v>
      </c>
      <c r="B1086" s="334" t="s">
        <v>1609</v>
      </c>
      <c r="C1086" s="334" t="s">
        <v>1638</v>
      </c>
      <c r="D1086" s="203" t="str">
        <f t="shared" si="32"/>
        <v>愛知県安城市</v>
      </c>
      <c r="E1086" s="334">
        <v>212</v>
      </c>
      <c r="F1086" s="203">
        <f t="shared" si="33"/>
        <v>1</v>
      </c>
    </row>
    <row r="1087" spans="1:6">
      <c r="A1087" s="334">
        <v>213</v>
      </c>
      <c r="B1087" s="334" t="s">
        <v>1609</v>
      </c>
      <c r="C1087" s="334" t="s">
        <v>566</v>
      </c>
      <c r="D1087" s="203" t="str">
        <f t="shared" si="32"/>
        <v>愛知県西尾市</v>
      </c>
      <c r="E1087" s="334">
        <v>213</v>
      </c>
      <c r="F1087" s="203">
        <f t="shared" si="33"/>
        <v>1</v>
      </c>
    </row>
    <row r="1088" spans="1:6">
      <c r="A1088" s="334">
        <v>214</v>
      </c>
      <c r="B1088" s="334" t="s">
        <v>1609</v>
      </c>
      <c r="C1088" s="334" t="s">
        <v>1639</v>
      </c>
      <c r="D1088" s="203" t="str">
        <f t="shared" si="32"/>
        <v>愛知県蒲郡市</v>
      </c>
      <c r="E1088" s="334">
        <v>214</v>
      </c>
      <c r="F1088" s="203">
        <f t="shared" si="33"/>
        <v>1</v>
      </c>
    </row>
    <row r="1089" spans="1:6">
      <c r="A1089" s="334">
        <v>215</v>
      </c>
      <c r="B1089" s="334" t="s">
        <v>1609</v>
      </c>
      <c r="C1089" s="334" t="s">
        <v>1640</v>
      </c>
      <c r="D1089" s="203" t="str">
        <f t="shared" si="32"/>
        <v>愛知県犬山市</v>
      </c>
      <c r="E1089" s="334">
        <v>215</v>
      </c>
      <c r="F1089" s="203">
        <f t="shared" si="33"/>
        <v>1</v>
      </c>
    </row>
    <row r="1090" spans="1:6">
      <c r="A1090" s="334">
        <v>216</v>
      </c>
      <c r="B1090" s="334" t="s">
        <v>1609</v>
      </c>
      <c r="C1090" s="334" t="s">
        <v>804</v>
      </c>
      <c r="D1090" s="203" t="str">
        <f t="shared" ref="D1090:D1153" si="34">B1090&amp;C1090</f>
        <v>愛知県常滑市</v>
      </c>
      <c r="E1090" s="334">
        <v>216</v>
      </c>
      <c r="F1090" s="203">
        <f t="shared" ref="F1090:F1153" si="35">COUNTIF(D:D,D1090)</f>
        <v>1</v>
      </c>
    </row>
    <row r="1091" spans="1:6">
      <c r="A1091" s="334">
        <v>217</v>
      </c>
      <c r="B1091" s="334" t="s">
        <v>1609</v>
      </c>
      <c r="C1091" s="334" t="s">
        <v>1641</v>
      </c>
      <c r="D1091" s="203" t="str">
        <f t="shared" si="34"/>
        <v>愛知県江南市</v>
      </c>
      <c r="E1091" s="334">
        <v>217</v>
      </c>
      <c r="F1091" s="203">
        <f t="shared" si="35"/>
        <v>1</v>
      </c>
    </row>
    <row r="1092" spans="1:6">
      <c r="A1092" s="334">
        <v>219</v>
      </c>
      <c r="B1092" s="334" t="s">
        <v>1609</v>
      </c>
      <c r="C1092" s="334" t="s">
        <v>1035</v>
      </c>
      <c r="D1092" s="203" t="str">
        <f t="shared" si="34"/>
        <v>愛知県小牧市</v>
      </c>
      <c r="E1092" s="334">
        <v>219</v>
      </c>
      <c r="F1092" s="203">
        <f t="shared" si="35"/>
        <v>1</v>
      </c>
    </row>
    <row r="1093" spans="1:6">
      <c r="A1093" s="334">
        <v>220</v>
      </c>
      <c r="B1093" s="334" t="s">
        <v>1609</v>
      </c>
      <c r="C1093" s="334" t="s">
        <v>1645</v>
      </c>
      <c r="D1093" s="203" t="str">
        <f t="shared" si="34"/>
        <v>愛知県稲沢市</v>
      </c>
      <c r="E1093" s="334">
        <v>220</v>
      </c>
      <c r="F1093" s="203">
        <f t="shared" si="35"/>
        <v>1</v>
      </c>
    </row>
    <row r="1094" spans="1:6">
      <c r="A1094" s="334">
        <v>221</v>
      </c>
      <c r="B1094" s="334" t="s">
        <v>1609</v>
      </c>
      <c r="C1094" s="334" t="s">
        <v>1646</v>
      </c>
      <c r="D1094" s="203" t="str">
        <f t="shared" si="34"/>
        <v>愛知県新城市</v>
      </c>
      <c r="E1094" s="334">
        <v>221</v>
      </c>
      <c r="F1094" s="203">
        <f t="shared" si="35"/>
        <v>1</v>
      </c>
    </row>
    <row r="1095" spans="1:6">
      <c r="A1095" s="334">
        <v>222</v>
      </c>
      <c r="B1095" s="334" t="s">
        <v>1609</v>
      </c>
      <c r="C1095" s="334" t="s">
        <v>557</v>
      </c>
      <c r="D1095" s="203" t="str">
        <f t="shared" si="34"/>
        <v>愛知県東海市</v>
      </c>
      <c r="E1095" s="334">
        <v>222</v>
      </c>
      <c r="F1095" s="203">
        <f t="shared" si="35"/>
        <v>1</v>
      </c>
    </row>
    <row r="1096" spans="1:6">
      <c r="A1096" s="334">
        <v>223</v>
      </c>
      <c r="B1096" s="334" t="s">
        <v>1609</v>
      </c>
      <c r="C1096" s="334" t="s">
        <v>1647</v>
      </c>
      <c r="D1096" s="203" t="str">
        <f t="shared" si="34"/>
        <v>愛知県大府市</v>
      </c>
      <c r="E1096" s="334">
        <v>223</v>
      </c>
      <c r="F1096" s="203">
        <f t="shared" si="35"/>
        <v>1</v>
      </c>
    </row>
    <row r="1097" spans="1:6">
      <c r="A1097" s="334">
        <v>224</v>
      </c>
      <c r="B1097" s="334" t="s">
        <v>1609</v>
      </c>
      <c r="C1097" s="334" t="s">
        <v>123</v>
      </c>
      <c r="D1097" s="203" t="str">
        <f t="shared" si="34"/>
        <v>愛知県知多市</v>
      </c>
      <c r="E1097" s="334">
        <v>224</v>
      </c>
      <c r="F1097" s="203">
        <f t="shared" si="35"/>
        <v>1</v>
      </c>
    </row>
    <row r="1098" spans="1:6">
      <c r="A1098" s="334">
        <v>225</v>
      </c>
      <c r="B1098" s="334" t="s">
        <v>1609</v>
      </c>
      <c r="C1098" s="334" t="s">
        <v>1648</v>
      </c>
      <c r="D1098" s="203" t="str">
        <f t="shared" si="34"/>
        <v>愛知県知立市</v>
      </c>
      <c r="E1098" s="334">
        <v>225</v>
      </c>
      <c r="F1098" s="203">
        <f t="shared" si="35"/>
        <v>1</v>
      </c>
    </row>
    <row r="1099" spans="1:6">
      <c r="A1099" s="334">
        <v>226</v>
      </c>
      <c r="B1099" s="334" t="s">
        <v>1609</v>
      </c>
      <c r="C1099" s="334" t="s">
        <v>1650</v>
      </c>
      <c r="D1099" s="203" t="str">
        <f t="shared" si="34"/>
        <v>愛知県尾張旭市</v>
      </c>
      <c r="E1099" s="334">
        <v>226</v>
      </c>
      <c r="F1099" s="203">
        <f t="shared" si="35"/>
        <v>1</v>
      </c>
    </row>
    <row r="1100" spans="1:6">
      <c r="A1100" s="334">
        <v>227</v>
      </c>
      <c r="B1100" s="334" t="s">
        <v>1609</v>
      </c>
      <c r="C1100" s="334" t="s">
        <v>225</v>
      </c>
      <c r="D1100" s="203" t="str">
        <f t="shared" si="34"/>
        <v>愛知県高浜市</v>
      </c>
      <c r="E1100" s="334">
        <v>227</v>
      </c>
      <c r="F1100" s="203">
        <f t="shared" si="35"/>
        <v>1</v>
      </c>
    </row>
    <row r="1101" spans="1:6">
      <c r="A1101" s="334">
        <v>228</v>
      </c>
      <c r="B1101" s="334" t="s">
        <v>1609</v>
      </c>
      <c r="C1101" s="334" t="s">
        <v>723</v>
      </c>
      <c r="D1101" s="203" t="str">
        <f t="shared" si="34"/>
        <v>愛知県岩倉市</v>
      </c>
      <c r="E1101" s="334">
        <v>228</v>
      </c>
      <c r="F1101" s="203">
        <f t="shared" si="35"/>
        <v>1</v>
      </c>
    </row>
    <row r="1102" spans="1:6">
      <c r="A1102" s="334">
        <v>229</v>
      </c>
      <c r="B1102" s="334" t="s">
        <v>1609</v>
      </c>
      <c r="C1102" s="334" t="s">
        <v>1533</v>
      </c>
      <c r="D1102" s="203" t="str">
        <f t="shared" si="34"/>
        <v>愛知県豊明市</v>
      </c>
      <c r="E1102" s="334">
        <v>229</v>
      </c>
      <c r="F1102" s="203">
        <f t="shared" si="35"/>
        <v>1</v>
      </c>
    </row>
    <row r="1103" spans="1:6">
      <c r="A1103" s="334">
        <v>230</v>
      </c>
      <c r="B1103" s="334" t="s">
        <v>1609</v>
      </c>
      <c r="C1103" s="334" t="s">
        <v>1000</v>
      </c>
      <c r="D1103" s="203" t="str">
        <f t="shared" si="34"/>
        <v>愛知県日進市</v>
      </c>
      <c r="E1103" s="334">
        <v>230</v>
      </c>
      <c r="F1103" s="203">
        <f t="shared" si="35"/>
        <v>1</v>
      </c>
    </row>
    <row r="1104" spans="1:6">
      <c r="A1104" s="334">
        <v>231</v>
      </c>
      <c r="B1104" s="334" t="s">
        <v>1609</v>
      </c>
      <c r="C1104" s="334" t="s">
        <v>1651</v>
      </c>
      <c r="D1104" s="203" t="str">
        <f t="shared" si="34"/>
        <v>愛知県田原市</v>
      </c>
      <c r="E1104" s="334">
        <v>231</v>
      </c>
      <c r="F1104" s="203">
        <f t="shared" si="35"/>
        <v>1</v>
      </c>
    </row>
    <row r="1105" spans="1:6">
      <c r="A1105" s="334">
        <v>232</v>
      </c>
      <c r="B1105" s="334" t="s">
        <v>1609</v>
      </c>
      <c r="C1105" s="334" t="s">
        <v>1652</v>
      </c>
      <c r="D1105" s="203" t="str">
        <f t="shared" si="34"/>
        <v>愛知県愛西市</v>
      </c>
      <c r="E1105" s="334">
        <v>232</v>
      </c>
      <c r="F1105" s="203">
        <f t="shared" si="35"/>
        <v>1</v>
      </c>
    </row>
    <row r="1106" spans="1:6">
      <c r="A1106" s="334">
        <v>233</v>
      </c>
      <c r="B1106" s="334" t="s">
        <v>1609</v>
      </c>
      <c r="C1106" s="334" t="s">
        <v>1653</v>
      </c>
      <c r="D1106" s="203" t="str">
        <f t="shared" si="34"/>
        <v>愛知県清須市</v>
      </c>
      <c r="E1106" s="334">
        <v>233</v>
      </c>
      <c r="F1106" s="203">
        <f t="shared" si="35"/>
        <v>1</v>
      </c>
    </row>
    <row r="1107" spans="1:6">
      <c r="A1107" s="334">
        <v>234</v>
      </c>
      <c r="B1107" s="334" t="s">
        <v>1609</v>
      </c>
      <c r="C1107" s="334" t="s">
        <v>949</v>
      </c>
      <c r="D1107" s="203" t="str">
        <f t="shared" si="34"/>
        <v>愛知県北名古屋市</v>
      </c>
      <c r="E1107" s="334">
        <v>234</v>
      </c>
      <c r="F1107" s="203">
        <f t="shared" si="35"/>
        <v>1</v>
      </c>
    </row>
    <row r="1108" spans="1:6">
      <c r="A1108" s="334">
        <v>235</v>
      </c>
      <c r="B1108" s="334" t="s">
        <v>1609</v>
      </c>
      <c r="C1108" s="334" t="s">
        <v>1656</v>
      </c>
      <c r="D1108" s="203" t="str">
        <f t="shared" si="34"/>
        <v>愛知県弥富市</v>
      </c>
      <c r="E1108" s="334">
        <v>235</v>
      </c>
      <c r="F1108" s="203">
        <f t="shared" si="35"/>
        <v>1</v>
      </c>
    </row>
    <row r="1109" spans="1:6">
      <c r="A1109" s="334">
        <v>236</v>
      </c>
      <c r="B1109" s="334" t="s">
        <v>1609</v>
      </c>
      <c r="C1109" s="334" t="s">
        <v>1237</v>
      </c>
      <c r="D1109" s="203" t="str">
        <f t="shared" si="34"/>
        <v>愛知県みよし市</v>
      </c>
      <c r="E1109" s="334">
        <v>236</v>
      </c>
      <c r="F1109" s="203">
        <f t="shared" si="35"/>
        <v>1</v>
      </c>
    </row>
    <row r="1110" spans="1:6">
      <c r="A1110" s="334">
        <v>237</v>
      </c>
      <c r="B1110" s="334" t="s">
        <v>1609</v>
      </c>
      <c r="C1110" s="334" t="s">
        <v>1060</v>
      </c>
      <c r="D1110" s="203" t="str">
        <f t="shared" si="34"/>
        <v>愛知県あま市</v>
      </c>
      <c r="E1110" s="334">
        <v>237</v>
      </c>
      <c r="F1110" s="203">
        <f t="shared" si="35"/>
        <v>1</v>
      </c>
    </row>
    <row r="1111" spans="1:6">
      <c r="A1111" s="334">
        <v>238</v>
      </c>
      <c r="B1111" s="334" t="s">
        <v>1609</v>
      </c>
      <c r="C1111" s="334" t="s">
        <v>1658</v>
      </c>
      <c r="D1111" s="203" t="str">
        <f t="shared" si="34"/>
        <v>愛知県長久手市</v>
      </c>
      <c r="E1111" s="334">
        <v>238</v>
      </c>
      <c r="F1111" s="203">
        <f t="shared" si="35"/>
        <v>1</v>
      </c>
    </row>
    <row r="1112" spans="1:6">
      <c r="A1112" s="334">
        <v>302</v>
      </c>
      <c r="B1112" s="334" t="s">
        <v>1609</v>
      </c>
      <c r="C1112" s="334" t="s">
        <v>1477</v>
      </c>
      <c r="D1112" s="203" t="str">
        <f t="shared" si="34"/>
        <v>愛知県東郷町</v>
      </c>
      <c r="E1112" s="334">
        <v>302</v>
      </c>
      <c r="F1112" s="203">
        <f t="shared" si="35"/>
        <v>1</v>
      </c>
    </row>
    <row r="1113" spans="1:6">
      <c r="A1113" s="334">
        <v>342</v>
      </c>
      <c r="B1113" s="334" t="s">
        <v>1609</v>
      </c>
      <c r="C1113" s="334" t="s">
        <v>146</v>
      </c>
      <c r="D1113" s="203" t="str">
        <f t="shared" si="34"/>
        <v>愛知県豊山町</v>
      </c>
      <c r="E1113" s="334">
        <v>342</v>
      </c>
      <c r="F1113" s="203">
        <f t="shared" si="35"/>
        <v>1</v>
      </c>
    </row>
    <row r="1114" spans="1:6">
      <c r="A1114" s="334">
        <v>361</v>
      </c>
      <c r="B1114" s="334" t="s">
        <v>1609</v>
      </c>
      <c r="C1114" s="334" t="s">
        <v>1660</v>
      </c>
      <c r="D1114" s="203" t="str">
        <f t="shared" si="34"/>
        <v>愛知県大口町</v>
      </c>
      <c r="E1114" s="334">
        <v>361</v>
      </c>
      <c r="F1114" s="203">
        <f t="shared" si="35"/>
        <v>1</v>
      </c>
    </row>
    <row r="1115" spans="1:6">
      <c r="A1115" s="334">
        <v>362</v>
      </c>
      <c r="B1115" s="334" t="s">
        <v>1609</v>
      </c>
      <c r="C1115" s="334" t="s">
        <v>1661</v>
      </c>
      <c r="D1115" s="203" t="str">
        <f t="shared" si="34"/>
        <v>愛知県扶桑町</v>
      </c>
      <c r="E1115" s="334">
        <v>362</v>
      </c>
      <c r="F1115" s="203">
        <f t="shared" si="35"/>
        <v>1</v>
      </c>
    </row>
    <row r="1116" spans="1:6">
      <c r="A1116" s="334">
        <v>424</v>
      </c>
      <c r="B1116" s="334" t="s">
        <v>1609</v>
      </c>
      <c r="C1116" s="334" t="s">
        <v>1644</v>
      </c>
      <c r="D1116" s="203" t="str">
        <f t="shared" si="34"/>
        <v>愛知県大治町</v>
      </c>
      <c r="E1116" s="334">
        <v>424</v>
      </c>
      <c r="F1116" s="203">
        <f t="shared" si="35"/>
        <v>1</v>
      </c>
    </row>
    <row r="1117" spans="1:6">
      <c r="A1117" s="334">
        <v>425</v>
      </c>
      <c r="B1117" s="334" t="s">
        <v>1609</v>
      </c>
      <c r="C1117" s="334" t="s">
        <v>701</v>
      </c>
      <c r="D1117" s="203" t="str">
        <f t="shared" si="34"/>
        <v>愛知県蟹江町</v>
      </c>
      <c r="E1117" s="334">
        <v>425</v>
      </c>
      <c r="F1117" s="203">
        <f t="shared" si="35"/>
        <v>1</v>
      </c>
    </row>
    <row r="1118" spans="1:6">
      <c r="A1118" s="334">
        <v>427</v>
      </c>
      <c r="B1118" s="334" t="s">
        <v>1609</v>
      </c>
      <c r="C1118" s="334" t="s">
        <v>781</v>
      </c>
      <c r="D1118" s="203" t="str">
        <f t="shared" si="34"/>
        <v>愛知県飛島村</v>
      </c>
      <c r="E1118" s="334">
        <v>427</v>
      </c>
      <c r="F1118" s="203">
        <f t="shared" si="35"/>
        <v>1</v>
      </c>
    </row>
    <row r="1119" spans="1:6">
      <c r="A1119" s="334">
        <v>441</v>
      </c>
      <c r="B1119" s="334" t="s">
        <v>1609</v>
      </c>
      <c r="C1119" s="334" t="s">
        <v>1662</v>
      </c>
      <c r="D1119" s="203" t="str">
        <f t="shared" si="34"/>
        <v>愛知県阿久比町</v>
      </c>
      <c r="E1119" s="334">
        <v>441</v>
      </c>
      <c r="F1119" s="203">
        <f t="shared" si="35"/>
        <v>1</v>
      </c>
    </row>
    <row r="1120" spans="1:6">
      <c r="A1120" s="334">
        <v>442</v>
      </c>
      <c r="B1120" s="334" t="s">
        <v>1609</v>
      </c>
      <c r="C1120" s="334" t="s">
        <v>492</v>
      </c>
      <c r="D1120" s="203" t="str">
        <f t="shared" si="34"/>
        <v>愛知県東浦町</v>
      </c>
      <c r="E1120" s="334">
        <v>442</v>
      </c>
      <c r="F1120" s="203">
        <f t="shared" si="35"/>
        <v>1</v>
      </c>
    </row>
    <row r="1121" spans="1:6">
      <c r="A1121" s="334">
        <v>445</v>
      </c>
      <c r="B1121" s="334" t="s">
        <v>1609</v>
      </c>
      <c r="C1121" s="334" t="s">
        <v>1502</v>
      </c>
      <c r="D1121" s="203" t="str">
        <f t="shared" si="34"/>
        <v>愛知県南知多町</v>
      </c>
      <c r="E1121" s="334">
        <v>445</v>
      </c>
      <c r="F1121" s="203">
        <f t="shared" si="35"/>
        <v>1</v>
      </c>
    </row>
    <row r="1122" spans="1:6">
      <c r="A1122" s="334">
        <v>446</v>
      </c>
      <c r="B1122" s="334" t="s">
        <v>1609</v>
      </c>
      <c r="C1122" s="334" t="s">
        <v>1473</v>
      </c>
      <c r="D1122" s="203" t="str">
        <f t="shared" si="34"/>
        <v>愛知県美浜町</v>
      </c>
      <c r="E1122" s="334">
        <v>446</v>
      </c>
      <c r="F1122" s="203">
        <f t="shared" si="35"/>
        <v>1</v>
      </c>
    </row>
    <row r="1123" spans="1:6">
      <c r="A1123" s="334">
        <v>447</v>
      </c>
      <c r="B1123" s="334" t="s">
        <v>1609</v>
      </c>
      <c r="C1123" s="334" t="s">
        <v>1663</v>
      </c>
      <c r="D1123" s="203" t="str">
        <f t="shared" si="34"/>
        <v>愛知県武豊町</v>
      </c>
      <c r="E1123" s="334">
        <v>447</v>
      </c>
      <c r="F1123" s="203">
        <f t="shared" si="35"/>
        <v>1</v>
      </c>
    </row>
    <row r="1124" spans="1:6">
      <c r="A1124" s="334">
        <v>501</v>
      </c>
      <c r="B1124" s="334" t="s">
        <v>1609</v>
      </c>
      <c r="C1124" s="334" t="s">
        <v>1664</v>
      </c>
      <c r="D1124" s="203" t="str">
        <f t="shared" si="34"/>
        <v>愛知県幸田町</v>
      </c>
      <c r="E1124" s="334">
        <v>501</v>
      </c>
      <c r="F1124" s="203">
        <f t="shared" si="35"/>
        <v>1</v>
      </c>
    </row>
    <row r="1125" spans="1:6">
      <c r="A1125" s="334">
        <v>561</v>
      </c>
      <c r="B1125" s="334" t="s">
        <v>1609</v>
      </c>
      <c r="C1125" s="334" t="s">
        <v>1665</v>
      </c>
      <c r="D1125" s="203" t="str">
        <f t="shared" si="34"/>
        <v>愛知県設楽町</v>
      </c>
      <c r="E1125" s="334">
        <v>561</v>
      </c>
      <c r="F1125" s="203">
        <f t="shared" si="35"/>
        <v>1</v>
      </c>
    </row>
    <row r="1126" spans="1:6">
      <c r="A1126" s="334">
        <v>562</v>
      </c>
      <c r="B1126" s="334" t="s">
        <v>1609</v>
      </c>
      <c r="C1126" s="334" t="s">
        <v>1092</v>
      </c>
      <c r="D1126" s="203" t="str">
        <f t="shared" si="34"/>
        <v>愛知県東栄町</v>
      </c>
      <c r="E1126" s="334">
        <v>562</v>
      </c>
      <c r="F1126" s="203">
        <f t="shared" si="35"/>
        <v>1</v>
      </c>
    </row>
    <row r="1127" spans="1:6">
      <c r="A1127" s="334">
        <v>563</v>
      </c>
      <c r="B1127" s="334" t="s">
        <v>1609</v>
      </c>
      <c r="C1127" s="334" t="s">
        <v>1666</v>
      </c>
      <c r="D1127" s="203" t="str">
        <f t="shared" si="34"/>
        <v>愛知県豊根村</v>
      </c>
      <c r="E1127" s="334">
        <v>563</v>
      </c>
      <c r="F1127" s="203">
        <f t="shared" si="35"/>
        <v>1</v>
      </c>
    </row>
    <row r="1128" spans="1:6">
      <c r="A1128" s="334">
        <v>201</v>
      </c>
      <c r="B1128" s="334" t="s">
        <v>1667</v>
      </c>
      <c r="C1128" s="334" t="s">
        <v>269</v>
      </c>
      <c r="D1128" s="203" t="str">
        <f t="shared" si="34"/>
        <v>三重県津市</v>
      </c>
      <c r="E1128" s="334">
        <v>201</v>
      </c>
      <c r="F1128" s="203">
        <f t="shared" si="35"/>
        <v>1</v>
      </c>
    </row>
    <row r="1129" spans="1:6">
      <c r="A1129" s="334">
        <v>202</v>
      </c>
      <c r="B1129" s="334" t="s">
        <v>1667</v>
      </c>
      <c r="C1129" s="334" t="s">
        <v>1193</v>
      </c>
      <c r="D1129" s="203" t="str">
        <f t="shared" si="34"/>
        <v>三重県四日市市</v>
      </c>
      <c r="E1129" s="334">
        <v>202</v>
      </c>
      <c r="F1129" s="203">
        <f t="shared" si="35"/>
        <v>1</v>
      </c>
    </row>
    <row r="1130" spans="1:6">
      <c r="A1130" s="334">
        <v>203</v>
      </c>
      <c r="B1130" s="334" t="s">
        <v>1667</v>
      </c>
      <c r="C1130" s="334" t="s">
        <v>120</v>
      </c>
      <c r="D1130" s="203" t="str">
        <f t="shared" si="34"/>
        <v>三重県伊勢市</v>
      </c>
      <c r="E1130" s="334">
        <v>203</v>
      </c>
      <c r="F1130" s="203">
        <f t="shared" si="35"/>
        <v>1</v>
      </c>
    </row>
    <row r="1131" spans="1:6">
      <c r="A1131" s="334">
        <v>204</v>
      </c>
      <c r="B1131" s="334" t="s">
        <v>1667</v>
      </c>
      <c r="C1131" s="334" t="s">
        <v>1668</v>
      </c>
      <c r="D1131" s="203" t="str">
        <f t="shared" si="34"/>
        <v>三重県松阪市</v>
      </c>
      <c r="E1131" s="334">
        <v>204</v>
      </c>
      <c r="F1131" s="203">
        <f t="shared" si="35"/>
        <v>1</v>
      </c>
    </row>
    <row r="1132" spans="1:6">
      <c r="A1132" s="334">
        <v>205</v>
      </c>
      <c r="B1132" s="334" t="s">
        <v>1667</v>
      </c>
      <c r="C1132" s="334" t="s">
        <v>1669</v>
      </c>
      <c r="D1132" s="203" t="str">
        <f t="shared" si="34"/>
        <v>三重県桑名市</v>
      </c>
      <c r="E1132" s="334">
        <v>205</v>
      </c>
      <c r="F1132" s="203">
        <f t="shared" si="35"/>
        <v>1</v>
      </c>
    </row>
    <row r="1133" spans="1:6">
      <c r="A1133" s="334">
        <v>207</v>
      </c>
      <c r="B1133" s="334" t="s">
        <v>1667</v>
      </c>
      <c r="C1133" s="334" t="s">
        <v>1670</v>
      </c>
      <c r="D1133" s="203" t="str">
        <f t="shared" si="34"/>
        <v>三重県鈴鹿市</v>
      </c>
      <c r="E1133" s="334">
        <v>207</v>
      </c>
      <c r="F1133" s="203">
        <f t="shared" si="35"/>
        <v>1</v>
      </c>
    </row>
    <row r="1134" spans="1:6">
      <c r="A1134" s="334">
        <v>208</v>
      </c>
      <c r="B1134" s="334" t="s">
        <v>1667</v>
      </c>
      <c r="C1134" s="334" t="s">
        <v>1082</v>
      </c>
      <c r="D1134" s="203" t="str">
        <f t="shared" si="34"/>
        <v>三重県名張市</v>
      </c>
      <c r="E1134" s="334">
        <v>208</v>
      </c>
      <c r="F1134" s="203">
        <f t="shared" si="35"/>
        <v>1</v>
      </c>
    </row>
    <row r="1135" spans="1:6">
      <c r="A1135" s="334">
        <v>209</v>
      </c>
      <c r="B1135" s="334" t="s">
        <v>1667</v>
      </c>
      <c r="C1135" s="334" t="s">
        <v>1671</v>
      </c>
      <c r="D1135" s="203" t="str">
        <f t="shared" si="34"/>
        <v>三重県尾鷲市</v>
      </c>
      <c r="E1135" s="334">
        <v>209</v>
      </c>
      <c r="F1135" s="203">
        <f t="shared" si="35"/>
        <v>1</v>
      </c>
    </row>
    <row r="1136" spans="1:6">
      <c r="A1136" s="334">
        <v>210</v>
      </c>
      <c r="B1136" s="334" t="s">
        <v>1667</v>
      </c>
      <c r="C1136" s="334" t="s">
        <v>1672</v>
      </c>
      <c r="D1136" s="203" t="str">
        <f t="shared" si="34"/>
        <v>三重県亀山市</v>
      </c>
      <c r="E1136" s="334">
        <v>210</v>
      </c>
      <c r="F1136" s="203">
        <f t="shared" si="35"/>
        <v>1</v>
      </c>
    </row>
    <row r="1137" spans="1:6">
      <c r="A1137" s="334">
        <v>211</v>
      </c>
      <c r="B1137" s="334" t="s">
        <v>1667</v>
      </c>
      <c r="C1137" s="334" t="s">
        <v>803</v>
      </c>
      <c r="D1137" s="203" t="str">
        <f t="shared" si="34"/>
        <v>三重県鳥羽市</v>
      </c>
      <c r="E1137" s="334">
        <v>211</v>
      </c>
      <c r="F1137" s="203">
        <f t="shared" si="35"/>
        <v>1</v>
      </c>
    </row>
    <row r="1138" spans="1:6">
      <c r="A1138" s="334">
        <v>212</v>
      </c>
      <c r="B1138" s="334" t="s">
        <v>1667</v>
      </c>
      <c r="C1138" s="334" t="s">
        <v>8</v>
      </c>
      <c r="D1138" s="203" t="str">
        <f t="shared" si="34"/>
        <v>三重県熊野市</v>
      </c>
      <c r="E1138" s="334">
        <v>212</v>
      </c>
      <c r="F1138" s="203">
        <f t="shared" si="35"/>
        <v>1</v>
      </c>
    </row>
    <row r="1139" spans="1:6">
      <c r="A1139" s="334">
        <v>214</v>
      </c>
      <c r="B1139" s="334" t="s">
        <v>1667</v>
      </c>
      <c r="C1139" s="334" t="s">
        <v>1673</v>
      </c>
      <c r="D1139" s="203" t="str">
        <f t="shared" si="34"/>
        <v>三重県いなべ市</v>
      </c>
      <c r="E1139" s="334">
        <v>214</v>
      </c>
      <c r="F1139" s="203">
        <f t="shared" si="35"/>
        <v>1</v>
      </c>
    </row>
    <row r="1140" spans="1:6">
      <c r="A1140" s="334">
        <v>215</v>
      </c>
      <c r="B1140" s="334" t="s">
        <v>1667</v>
      </c>
      <c r="C1140" s="334" t="s">
        <v>1674</v>
      </c>
      <c r="D1140" s="203" t="str">
        <f t="shared" si="34"/>
        <v>三重県志摩市</v>
      </c>
      <c r="E1140" s="334">
        <v>215</v>
      </c>
      <c r="F1140" s="203">
        <f t="shared" si="35"/>
        <v>1</v>
      </c>
    </row>
    <row r="1141" spans="1:6">
      <c r="A1141" s="334">
        <v>216</v>
      </c>
      <c r="B1141" s="334" t="s">
        <v>1667</v>
      </c>
      <c r="C1141" s="334" t="s">
        <v>1679</v>
      </c>
      <c r="D1141" s="203" t="str">
        <f t="shared" si="34"/>
        <v>三重県伊賀市</v>
      </c>
      <c r="E1141" s="334">
        <v>216</v>
      </c>
      <c r="F1141" s="203">
        <f t="shared" si="35"/>
        <v>1</v>
      </c>
    </row>
    <row r="1142" spans="1:6">
      <c r="A1142" s="334">
        <v>303</v>
      </c>
      <c r="B1142" s="334" t="s">
        <v>1667</v>
      </c>
      <c r="C1142" s="334" t="s">
        <v>1680</v>
      </c>
      <c r="D1142" s="203" t="str">
        <f t="shared" si="34"/>
        <v>三重県木曽岬町</v>
      </c>
      <c r="E1142" s="334">
        <v>303</v>
      </c>
      <c r="F1142" s="203">
        <f t="shared" si="35"/>
        <v>1</v>
      </c>
    </row>
    <row r="1143" spans="1:6">
      <c r="A1143" s="334">
        <v>324</v>
      </c>
      <c r="B1143" s="334" t="s">
        <v>1667</v>
      </c>
      <c r="C1143" s="334" t="s">
        <v>979</v>
      </c>
      <c r="D1143" s="203" t="str">
        <f t="shared" si="34"/>
        <v>三重県東員町</v>
      </c>
      <c r="E1143" s="334">
        <v>324</v>
      </c>
      <c r="F1143" s="203">
        <f t="shared" si="35"/>
        <v>1</v>
      </c>
    </row>
    <row r="1144" spans="1:6">
      <c r="A1144" s="334">
        <v>341</v>
      </c>
      <c r="B1144" s="334" t="s">
        <v>1667</v>
      </c>
      <c r="C1144" s="334" t="s">
        <v>230</v>
      </c>
      <c r="D1144" s="203" t="str">
        <f t="shared" si="34"/>
        <v>三重県菰野町</v>
      </c>
      <c r="E1144" s="334">
        <v>341</v>
      </c>
      <c r="F1144" s="203">
        <f t="shared" si="35"/>
        <v>1</v>
      </c>
    </row>
    <row r="1145" spans="1:6">
      <c r="A1145" s="334">
        <v>343</v>
      </c>
      <c r="B1145" s="334" t="s">
        <v>1667</v>
      </c>
      <c r="C1145" s="334" t="s">
        <v>961</v>
      </c>
      <c r="D1145" s="203" t="str">
        <f t="shared" si="34"/>
        <v>三重県朝日町</v>
      </c>
      <c r="E1145" s="334">
        <v>343</v>
      </c>
      <c r="F1145" s="203">
        <f t="shared" si="35"/>
        <v>1</v>
      </c>
    </row>
    <row r="1146" spans="1:6">
      <c r="A1146" s="334">
        <v>344</v>
      </c>
      <c r="B1146" s="334" t="s">
        <v>1667</v>
      </c>
      <c r="C1146" s="334" t="s">
        <v>1042</v>
      </c>
      <c r="D1146" s="203" t="str">
        <f t="shared" si="34"/>
        <v>三重県川越町</v>
      </c>
      <c r="E1146" s="334">
        <v>344</v>
      </c>
      <c r="F1146" s="203">
        <f t="shared" si="35"/>
        <v>1</v>
      </c>
    </row>
    <row r="1147" spans="1:6">
      <c r="A1147" s="334">
        <v>441</v>
      </c>
      <c r="B1147" s="334" t="s">
        <v>1667</v>
      </c>
      <c r="C1147" s="334" t="s">
        <v>1681</v>
      </c>
      <c r="D1147" s="203" t="str">
        <f t="shared" si="34"/>
        <v>三重県多気町</v>
      </c>
      <c r="E1147" s="334">
        <v>441</v>
      </c>
      <c r="F1147" s="203">
        <f t="shared" si="35"/>
        <v>1</v>
      </c>
    </row>
    <row r="1148" spans="1:6">
      <c r="A1148" s="334">
        <v>442</v>
      </c>
      <c r="B1148" s="334" t="s">
        <v>1667</v>
      </c>
      <c r="C1148" s="334" t="s">
        <v>880</v>
      </c>
      <c r="D1148" s="203" t="str">
        <f t="shared" si="34"/>
        <v>三重県明和町</v>
      </c>
      <c r="E1148" s="334">
        <v>442</v>
      </c>
      <c r="F1148" s="203">
        <f t="shared" si="35"/>
        <v>1</v>
      </c>
    </row>
    <row r="1149" spans="1:6">
      <c r="A1149" s="334">
        <v>443</v>
      </c>
      <c r="B1149" s="334" t="s">
        <v>1667</v>
      </c>
      <c r="C1149" s="334" t="s">
        <v>1682</v>
      </c>
      <c r="D1149" s="203" t="str">
        <f t="shared" si="34"/>
        <v>三重県大台町</v>
      </c>
      <c r="E1149" s="334">
        <v>443</v>
      </c>
      <c r="F1149" s="203">
        <f t="shared" si="35"/>
        <v>1</v>
      </c>
    </row>
    <row r="1150" spans="1:6">
      <c r="A1150" s="334">
        <v>461</v>
      </c>
      <c r="B1150" s="334" t="s">
        <v>1667</v>
      </c>
      <c r="C1150" s="334" t="s">
        <v>1314</v>
      </c>
      <c r="D1150" s="203" t="str">
        <f t="shared" si="34"/>
        <v>三重県玉城町</v>
      </c>
      <c r="E1150" s="334">
        <v>461</v>
      </c>
      <c r="F1150" s="203">
        <f t="shared" si="35"/>
        <v>1</v>
      </c>
    </row>
    <row r="1151" spans="1:6">
      <c r="A1151" s="334">
        <v>470</v>
      </c>
      <c r="B1151" s="334" t="s">
        <v>1667</v>
      </c>
      <c r="C1151" s="334" t="s">
        <v>1552</v>
      </c>
      <c r="D1151" s="203" t="str">
        <f t="shared" si="34"/>
        <v>三重県度会町</v>
      </c>
      <c r="E1151" s="334">
        <v>470</v>
      </c>
      <c r="F1151" s="203">
        <f t="shared" si="35"/>
        <v>1</v>
      </c>
    </row>
    <row r="1152" spans="1:6">
      <c r="A1152" s="334">
        <v>471</v>
      </c>
      <c r="B1152" s="334" t="s">
        <v>1667</v>
      </c>
      <c r="C1152" s="334" t="s">
        <v>1684</v>
      </c>
      <c r="D1152" s="203" t="str">
        <f t="shared" si="34"/>
        <v>三重県大紀町</v>
      </c>
      <c r="E1152" s="334">
        <v>471</v>
      </c>
      <c r="F1152" s="203">
        <f t="shared" si="35"/>
        <v>1</v>
      </c>
    </row>
    <row r="1153" spans="1:6">
      <c r="A1153" s="334">
        <v>472</v>
      </c>
      <c r="B1153" s="334" t="s">
        <v>1667</v>
      </c>
      <c r="C1153" s="334" t="s">
        <v>1685</v>
      </c>
      <c r="D1153" s="203" t="str">
        <f t="shared" si="34"/>
        <v>三重県南伊勢町</v>
      </c>
      <c r="E1153" s="334">
        <v>472</v>
      </c>
      <c r="F1153" s="203">
        <f t="shared" si="35"/>
        <v>1</v>
      </c>
    </row>
    <row r="1154" spans="1:6">
      <c r="A1154" s="334">
        <v>543</v>
      </c>
      <c r="B1154" s="334" t="s">
        <v>1667</v>
      </c>
      <c r="C1154" s="334" t="s">
        <v>1686</v>
      </c>
      <c r="D1154" s="203" t="str">
        <f t="shared" ref="D1154:D1217" si="36">B1154&amp;C1154</f>
        <v>三重県紀北町</v>
      </c>
      <c r="E1154" s="334">
        <v>543</v>
      </c>
      <c r="F1154" s="203">
        <f t="shared" ref="F1154:F1217" si="37">COUNTIF(D:D,D1154)</f>
        <v>1</v>
      </c>
    </row>
    <row r="1155" spans="1:6">
      <c r="A1155" s="334">
        <v>561</v>
      </c>
      <c r="B1155" s="334" t="s">
        <v>1667</v>
      </c>
      <c r="C1155" s="334" t="s">
        <v>1649</v>
      </c>
      <c r="D1155" s="203" t="str">
        <f t="shared" si="36"/>
        <v>三重県御浜町</v>
      </c>
      <c r="E1155" s="334">
        <v>561</v>
      </c>
      <c r="F1155" s="203">
        <f t="shared" si="37"/>
        <v>1</v>
      </c>
    </row>
    <row r="1156" spans="1:6">
      <c r="A1156" s="334">
        <v>562</v>
      </c>
      <c r="B1156" s="334" t="s">
        <v>1667</v>
      </c>
      <c r="C1156" s="334" t="s">
        <v>1687</v>
      </c>
      <c r="D1156" s="203" t="str">
        <f t="shared" si="36"/>
        <v>三重県紀宝町</v>
      </c>
      <c r="E1156" s="334">
        <v>562</v>
      </c>
      <c r="F1156" s="203">
        <f t="shared" si="37"/>
        <v>1</v>
      </c>
    </row>
    <row r="1157" spans="1:6">
      <c r="A1157" s="334">
        <v>201</v>
      </c>
      <c r="B1157" s="334" t="s">
        <v>1688</v>
      </c>
      <c r="C1157" s="334" t="s">
        <v>1690</v>
      </c>
      <c r="D1157" s="203" t="str">
        <f t="shared" si="36"/>
        <v>滋賀県大津市</v>
      </c>
      <c r="E1157" s="334">
        <v>201</v>
      </c>
      <c r="F1157" s="203">
        <f t="shared" si="37"/>
        <v>1</v>
      </c>
    </row>
    <row r="1158" spans="1:6">
      <c r="A1158" s="334">
        <v>202</v>
      </c>
      <c r="B1158" s="334" t="s">
        <v>1688</v>
      </c>
      <c r="C1158" s="334" t="s">
        <v>1692</v>
      </c>
      <c r="D1158" s="203" t="str">
        <f t="shared" si="36"/>
        <v>滋賀県彦根市</v>
      </c>
      <c r="E1158" s="334">
        <v>202</v>
      </c>
      <c r="F1158" s="203">
        <f t="shared" si="37"/>
        <v>1</v>
      </c>
    </row>
    <row r="1159" spans="1:6">
      <c r="A1159" s="334">
        <v>203</v>
      </c>
      <c r="B1159" s="334" t="s">
        <v>1688</v>
      </c>
      <c r="C1159" s="334" t="s">
        <v>894</v>
      </c>
      <c r="D1159" s="203" t="str">
        <f t="shared" si="36"/>
        <v>滋賀県長浜市</v>
      </c>
      <c r="E1159" s="334">
        <v>203</v>
      </c>
      <c r="F1159" s="203">
        <f t="shared" si="37"/>
        <v>1</v>
      </c>
    </row>
    <row r="1160" spans="1:6">
      <c r="A1160" s="334">
        <v>204</v>
      </c>
      <c r="B1160" s="334" t="s">
        <v>1688</v>
      </c>
      <c r="C1160" s="334" t="s">
        <v>277</v>
      </c>
      <c r="D1160" s="203" t="str">
        <f t="shared" si="36"/>
        <v>滋賀県近江八幡市</v>
      </c>
      <c r="E1160" s="334">
        <v>204</v>
      </c>
      <c r="F1160" s="203">
        <f t="shared" si="37"/>
        <v>1</v>
      </c>
    </row>
    <row r="1161" spans="1:6">
      <c r="A1161" s="334">
        <v>206</v>
      </c>
      <c r="B1161" s="334" t="s">
        <v>1688</v>
      </c>
      <c r="C1161" s="334" t="s">
        <v>1360</v>
      </c>
      <c r="D1161" s="203" t="str">
        <f t="shared" si="36"/>
        <v>滋賀県草津市</v>
      </c>
      <c r="E1161" s="334">
        <v>206</v>
      </c>
      <c r="F1161" s="203">
        <f t="shared" si="37"/>
        <v>1</v>
      </c>
    </row>
    <row r="1162" spans="1:6">
      <c r="A1162" s="334">
        <v>207</v>
      </c>
      <c r="B1162" s="334" t="s">
        <v>1688</v>
      </c>
      <c r="C1162" s="334" t="s">
        <v>1050</v>
      </c>
      <c r="D1162" s="203" t="str">
        <f t="shared" si="36"/>
        <v>滋賀県守山市</v>
      </c>
      <c r="E1162" s="334">
        <v>207</v>
      </c>
      <c r="F1162" s="203">
        <f t="shared" si="37"/>
        <v>1</v>
      </c>
    </row>
    <row r="1163" spans="1:6">
      <c r="A1163" s="334">
        <v>208</v>
      </c>
      <c r="B1163" s="334" t="s">
        <v>1688</v>
      </c>
      <c r="C1163" s="334" t="s">
        <v>1499</v>
      </c>
      <c r="D1163" s="203" t="str">
        <f t="shared" si="36"/>
        <v>滋賀県栗東市</v>
      </c>
      <c r="E1163" s="334">
        <v>208</v>
      </c>
      <c r="F1163" s="203">
        <f t="shared" si="37"/>
        <v>1</v>
      </c>
    </row>
    <row r="1164" spans="1:6">
      <c r="A1164" s="334">
        <v>209</v>
      </c>
      <c r="B1164" s="334" t="s">
        <v>1688</v>
      </c>
      <c r="C1164" s="334" t="s">
        <v>968</v>
      </c>
      <c r="D1164" s="203" t="str">
        <f t="shared" si="36"/>
        <v>滋賀県甲賀市</v>
      </c>
      <c r="E1164" s="334">
        <v>209</v>
      </c>
      <c r="F1164" s="203">
        <f t="shared" si="37"/>
        <v>1</v>
      </c>
    </row>
    <row r="1165" spans="1:6">
      <c r="A1165" s="334">
        <v>210</v>
      </c>
      <c r="B1165" s="334" t="s">
        <v>1688</v>
      </c>
      <c r="C1165" s="334" t="s">
        <v>1693</v>
      </c>
      <c r="D1165" s="203" t="str">
        <f t="shared" si="36"/>
        <v>滋賀県野洲市</v>
      </c>
      <c r="E1165" s="334">
        <v>210</v>
      </c>
      <c r="F1165" s="203">
        <f t="shared" si="37"/>
        <v>1</v>
      </c>
    </row>
    <row r="1166" spans="1:6">
      <c r="A1166" s="334">
        <v>211</v>
      </c>
      <c r="B1166" s="334" t="s">
        <v>1688</v>
      </c>
      <c r="C1166" s="334" t="s">
        <v>1695</v>
      </c>
      <c r="D1166" s="203" t="str">
        <f t="shared" si="36"/>
        <v>滋賀県湖南市</v>
      </c>
      <c r="E1166" s="334">
        <v>211</v>
      </c>
      <c r="F1166" s="203">
        <f t="shared" si="37"/>
        <v>1</v>
      </c>
    </row>
    <row r="1167" spans="1:6">
      <c r="A1167" s="334">
        <v>212</v>
      </c>
      <c r="B1167" s="334" t="s">
        <v>1688</v>
      </c>
      <c r="C1167" s="334" t="s">
        <v>16</v>
      </c>
      <c r="D1167" s="203" t="str">
        <f t="shared" si="36"/>
        <v>滋賀県高島市</v>
      </c>
      <c r="E1167" s="334">
        <v>212</v>
      </c>
      <c r="F1167" s="203">
        <f t="shared" si="37"/>
        <v>1</v>
      </c>
    </row>
    <row r="1168" spans="1:6">
      <c r="A1168" s="334">
        <v>213</v>
      </c>
      <c r="B1168" s="334" t="s">
        <v>1688</v>
      </c>
      <c r="C1168" s="334" t="s">
        <v>1697</v>
      </c>
      <c r="D1168" s="203" t="str">
        <f t="shared" si="36"/>
        <v>滋賀県東近江市</v>
      </c>
      <c r="E1168" s="334">
        <v>213</v>
      </c>
      <c r="F1168" s="203">
        <f t="shared" si="37"/>
        <v>1</v>
      </c>
    </row>
    <row r="1169" spans="1:6">
      <c r="A1169" s="334">
        <v>214</v>
      </c>
      <c r="B1169" s="334" t="s">
        <v>1688</v>
      </c>
      <c r="C1169" s="334" t="s">
        <v>1698</v>
      </c>
      <c r="D1169" s="203" t="str">
        <f t="shared" si="36"/>
        <v>滋賀県米原市</v>
      </c>
      <c r="E1169" s="334">
        <v>214</v>
      </c>
      <c r="F1169" s="203">
        <f t="shared" si="37"/>
        <v>1</v>
      </c>
    </row>
    <row r="1170" spans="1:6">
      <c r="A1170" s="334">
        <v>383</v>
      </c>
      <c r="B1170" s="334" t="s">
        <v>1688</v>
      </c>
      <c r="C1170" s="334" t="s">
        <v>283</v>
      </c>
      <c r="D1170" s="203" t="str">
        <f t="shared" si="36"/>
        <v>滋賀県日野町</v>
      </c>
      <c r="E1170" s="334">
        <v>383</v>
      </c>
      <c r="F1170" s="203">
        <f t="shared" si="37"/>
        <v>1</v>
      </c>
    </row>
    <row r="1171" spans="1:6">
      <c r="A1171" s="334">
        <v>384</v>
      </c>
      <c r="B1171" s="334" t="s">
        <v>1688</v>
      </c>
      <c r="C1171" s="334" t="s">
        <v>1591</v>
      </c>
      <c r="D1171" s="203" t="str">
        <f t="shared" si="36"/>
        <v>滋賀県竜王町</v>
      </c>
      <c r="E1171" s="334">
        <v>384</v>
      </c>
      <c r="F1171" s="203">
        <f t="shared" si="37"/>
        <v>1</v>
      </c>
    </row>
    <row r="1172" spans="1:6">
      <c r="A1172" s="334">
        <v>425</v>
      </c>
      <c r="B1172" s="334" t="s">
        <v>1688</v>
      </c>
      <c r="C1172" s="334" t="s">
        <v>1700</v>
      </c>
      <c r="D1172" s="203" t="str">
        <f t="shared" si="36"/>
        <v>滋賀県愛荘町</v>
      </c>
      <c r="E1172" s="334">
        <v>425</v>
      </c>
      <c r="F1172" s="203">
        <f t="shared" si="37"/>
        <v>1</v>
      </c>
    </row>
    <row r="1173" spans="1:6">
      <c r="A1173" s="334">
        <v>441</v>
      </c>
      <c r="B1173" s="334" t="s">
        <v>1688</v>
      </c>
      <c r="C1173" s="334" t="s">
        <v>1701</v>
      </c>
      <c r="D1173" s="203" t="str">
        <f t="shared" si="36"/>
        <v>滋賀県豊郷町</v>
      </c>
      <c r="E1173" s="334">
        <v>441</v>
      </c>
      <c r="F1173" s="203">
        <f t="shared" si="37"/>
        <v>1</v>
      </c>
    </row>
    <row r="1174" spans="1:6">
      <c r="A1174" s="334">
        <v>442</v>
      </c>
      <c r="B1174" s="334" t="s">
        <v>1688</v>
      </c>
      <c r="C1174" s="334" t="s">
        <v>1702</v>
      </c>
      <c r="D1174" s="203" t="str">
        <f t="shared" si="36"/>
        <v>滋賀県甲良町</v>
      </c>
      <c r="E1174" s="334">
        <v>442</v>
      </c>
      <c r="F1174" s="203">
        <f t="shared" si="37"/>
        <v>1</v>
      </c>
    </row>
    <row r="1175" spans="1:6">
      <c r="A1175" s="334">
        <v>443</v>
      </c>
      <c r="B1175" s="334" t="s">
        <v>1688</v>
      </c>
      <c r="C1175" s="334" t="s">
        <v>1703</v>
      </c>
      <c r="D1175" s="203" t="str">
        <f t="shared" si="36"/>
        <v>滋賀県多賀町</v>
      </c>
      <c r="E1175" s="334">
        <v>443</v>
      </c>
      <c r="F1175" s="203">
        <f t="shared" si="37"/>
        <v>1</v>
      </c>
    </row>
    <row r="1176" spans="1:6">
      <c r="A1176" s="334">
        <v>101</v>
      </c>
      <c r="B1176" s="334" t="s">
        <v>1704</v>
      </c>
      <c r="C1176" s="334" t="s">
        <v>1705</v>
      </c>
      <c r="D1176" s="203" t="str">
        <f t="shared" si="36"/>
        <v>京都府京都市北区</v>
      </c>
      <c r="E1176" s="334">
        <v>101</v>
      </c>
      <c r="F1176" s="203">
        <f t="shared" si="37"/>
        <v>1</v>
      </c>
    </row>
    <row r="1177" spans="1:6">
      <c r="A1177" s="334">
        <v>102</v>
      </c>
      <c r="B1177" s="334" t="s">
        <v>1704</v>
      </c>
      <c r="C1177" s="334" t="s">
        <v>1707</v>
      </c>
      <c r="D1177" s="203" t="str">
        <f t="shared" si="36"/>
        <v>京都府京都市上京区</v>
      </c>
      <c r="E1177" s="334">
        <v>102</v>
      </c>
      <c r="F1177" s="203">
        <f t="shared" si="37"/>
        <v>1</v>
      </c>
    </row>
    <row r="1178" spans="1:6">
      <c r="A1178" s="334">
        <v>103</v>
      </c>
      <c r="B1178" s="334" t="s">
        <v>1704</v>
      </c>
      <c r="C1178" s="334" t="s">
        <v>1709</v>
      </c>
      <c r="D1178" s="203" t="str">
        <f t="shared" si="36"/>
        <v>京都府京都市左京区</v>
      </c>
      <c r="E1178" s="334">
        <v>103</v>
      </c>
      <c r="F1178" s="203">
        <f t="shared" si="37"/>
        <v>1</v>
      </c>
    </row>
    <row r="1179" spans="1:6">
      <c r="A1179" s="334">
        <v>104</v>
      </c>
      <c r="B1179" s="334" t="s">
        <v>1704</v>
      </c>
      <c r="C1179" s="334" t="s">
        <v>642</v>
      </c>
      <c r="D1179" s="203" t="str">
        <f t="shared" si="36"/>
        <v>京都府京都市中京区</v>
      </c>
      <c r="E1179" s="334">
        <v>104</v>
      </c>
      <c r="F1179" s="203">
        <f t="shared" si="37"/>
        <v>1</v>
      </c>
    </row>
    <row r="1180" spans="1:6">
      <c r="A1180" s="334">
        <v>105</v>
      </c>
      <c r="B1180" s="334" t="s">
        <v>1704</v>
      </c>
      <c r="C1180" s="334" t="s">
        <v>1500</v>
      </c>
      <c r="D1180" s="203" t="str">
        <f t="shared" si="36"/>
        <v>京都府京都市東山区</v>
      </c>
      <c r="E1180" s="334">
        <v>105</v>
      </c>
      <c r="F1180" s="203">
        <f t="shared" si="37"/>
        <v>1</v>
      </c>
    </row>
    <row r="1181" spans="1:6">
      <c r="A1181" s="334">
        <v>106</v>
      </c>
      <c r="B1181" s="334" t="s">
        <v>1704</v>
      </c>
      <c r="C1181" s="334" t="s">
        <v>1710</v>
      </c>
      <c r="D1181" s="203" t="str">
        <f t="shared" si="36"/>
        <v>京都府京都市下京区</v>
      </c>
      <c r="E1181" s="334">
        <v>106</v>
      </c>
      <c r="F1181" s="203">
        <f t="shared" si="37"/>
        <v>1</v>
      </c>
    </row>
    <row r="1182" spans="1:6">
      <c r="A1182" s="334">
        <v>107</v>
      </c>
      <c r="B1182" s="334" t="s">
        <v>1704</v>
      </c>
      <c r="C1182" s="334" t="s">
        <v>667</v>
      </c>
      <c r="D1182" s="203" t="str">
        <f t="shared" si="36"/>
        <v>京都府京都市南区</v>
      </c>
      <c r="E1182" s="334">
        <v>107</v>
      </c>
      <c r="F1182" s="203">
        <f t="shared" si="37"/>
        <v>1</v>
      </c>
    </row>
    <row r="1183" spans="1:6">
      <c r="A1183" s="334">
        <v>108</v>
      </c>
      <c r="B1183" s="334" t="s">
        <v>1704</v>
      </c>
      <c r="C1183" s="334" t="s">
        <v>1677</v>
      </c>
      <c r="D1183" s="203" t="str">
        <f t="shared" si="36"/>
        <v>京都府京都市右京区</v>
      </c>
      <c r="E1183" s="334">
        <v>108</v>
      </c>
      <c r="F1183" s="203">
        <f t="shared" si="37"/>
        <v>1</v>
      </c>
    </row>
    <row r="1184" spans="1:6">
      <c r="A1184" s="334">
        <v>109</v>
      </c>
      <c r="B1184" s="334" t="s">
        <v>1704</v>
      </c>
      <c r="C1184" s="334" t="s">
        <v>1706</v>
      </c>
      <c r="D1184" s="203" t="str">
        <f t="shared" si="36"/>
        <v>京都府京都市伏見区</v>
      </c>
      <c r="E1184" s="334">
        <v>109</v>
      </c>
      <c r="F1184" s="203">
        <f t="shared" si="37"/>
        <v>1</v>
      </c>
    </row>
    <row r="1185" spans="1:6">
      <c r="A1185" s="334">
        <v>110</v>
      </c>
      <c r="B1185" s="334" t="s">
        <v>1704</v>
      </c>
      <c r="C1185" s="334" t="s">
        <v>1712</v>
      </c>
      <c r="D1185" s="203" t="str">
        <f t="shared" si="36"/>
        <v>京都府京都市山科区</v>
      </c>
      <c r="E1185" s="334">
        <v>110</v>
      </c>
      <c r="F1185" s="203">
        <f t="shared" si="37"/>
        <v>1</v>
      </c>
    </row>
    <row r="1186" spans="1:6">
      <c r="A1186" s="334">
        <v>111</v>
      </c>
      <c r="B1186" s="334" t="s">
        <v>1704</v>
      </c>
      <c r="C1186" s="334" t="s">
        <v>1713</v>
      </c>
      <c r="D1186" s="203" t="str">
        <f t="shared" si="36"/>
        <v>京都府京都市西京区</v>
      </c>
      <c r="E1186" s="334">
        <v>111</v>
      </c>
      <c r="F1186" s="203">
        <f t="shared" si="37"/>
        <v>1</v>
      </c>
    </row>
    <row r="1187" spans="1:6">
      <c r="A1187" s="334">
        <v>201</v>
      </c>
      <c r="B1187" s="334" t="s">
        <v>1704</v>
      </c>
      <c r="C1187" s="334" t="s">
        <v>329</v>
      </c>
      <c r="D1187" s="203" t="str">
        <f t="shared" si="36"/>
        <v>京都府福知山市</v>
      </c>
      <c r="E1187" s="334">
        <v>201</v>
      </c>
      <c r="F1187" s="203">
        <f t="shared" si="37"/>
        <v>1</v>
      </c>
    </row>
    <row r="1188" spans="1:6">
      <c r="A1188" s="334">
        <v>202</v>
      </c>
      <c r="B1188" s="334" t="s">
        <v>1704</v>
      </c>
      <c r="C1188" s="334" t="s">
        <v>1714</v>
      </c>
      <c r="D1188" s="203" t="str">
        <f t="shared" si="36"/>
        <v>京都府舞鶴市</v>
      </c>
      <c r="E1188" s="334">
        <v>202</v>
      </c>
      <c r="F1188" s="203">
        <f t="shared" si="37"/>
        <v>1</v>
      </c>
    </row>
    <row r="1189" spans="1:6">
      <c r="A1189" s="334">
        <v>203</v>
      </c>
      <c r="B1189" s="334" t="s">
        <v>1704</v>
      </c>
      <c r="C1189" s="334" t="s">
        <v>1715</v>
      </c>
      <c r="D1189" s="203" t="str">
        <f t="shared" si="36"/>
        <v>京都府綾部市</v>
      </c>
      <c r="E1189" s="334">
        <v>203</v>
      </c>
      <c r="F1189" s="203">
        <f t="shared" si="37"/>
        <v>1</v>
      </c>
    </row>
    <row r="1190" spans="1:6">
      <c r="A1190" s="334">
        <v>204</v>
      </c>
      <c r="B1190" s="334" t="s">
        <v>1704</v>
      </c>
      <c r="C1190" s="334" t="s">
        <v>1716</v>
      </c>
      <c r="D1190" s="203" t="str">
        <f t="shared" si="36"/>
        <v>京都府宇治市</v>
      </c>
      <c r="E1190" s="334">
        <v>204</v>
      </c>
      <c r="F1190" s="203">
        <f t="shared" si="37"/>
        <v>1</v>
      </c>
    </row>
    <row r="1191" spans="1:6">
      <c r="A1191" s="334">
        <v>205</v>
      </c>
      <c r="B1191" s="334" t="s">
        <v>1704</v>
      </c>
      <c r="C1191" s="334" t="s">
        <v>1717</v>
      </c>
      <c r="D1191" s="203" t="str">
        <f t="shared" si="36"/>
        <v>京都府宮津市</v>
      </c>
      <c r="E1191" s="334">
        <v>205</v>
      </c>
      <c r="F1191" s="203">
        <f t="shared" si="37"/>
        <v>1</v>
      </c>
    </row>
    <row r="1192" spans="1:6">
      <c r="A1192" s="334">
        <v>206</v>
      </c>
      <c r="B1192" s="334" t="s">
        <v>1704</v>
      </c>
      <c r="C1192" s="334" t="s">
        <v>1091</v>
      </c>
      <c r="D1192" s="203" t="str">
        <f t="shared" si="36"/>
        <v>京都府亀岡市</v>
      </c>
      <c r="E1192" s="334">
        <v>206</v>
      </c>
      <c r="F1192" s="203">
        <f t="shared" si="37"/>
        <v>1</v>
      </c>
    </row>
    <row r="1193" spans="1:6">
      <c r="A1193" s="334">
        <v>207</v>
      </c>
      <c r="B1193" s="334" t="s">
        <v>1704</v>
      </c>
      <c r="C1193" s="334" t="s">
        <v>1718</v>
      </c>
      <c r="D1193" s="203" t="str">
        <f t="shared" si="36"/>
        <v>京都府城陽市</v>
      </c>
      <c r="E1193" s="334">
        <v>207</v>
      </c>
      <c r="F1193" s="203">
        <f t="shared" si="37"/>
        <v>1</v>
      </c>
    </row>
    <row r="1194" spans="1:6">
      <c r="A1194" s="334">
        <v>208</v>
      </c>
      <c r="B1194" s="334" t="s">
        <v>1704</v>
      </c>
      <c r="C1194" s="334" t="s">
        <v>1719</v>
      </c>
      <c r="D1194" s="203" t="str">
        <f t="shared" si="36"/>
        <v>京都府向日市</v>
      </c>
      <c r="E1194" s="334">
        <v>208</v>
      </c>
      <c r="F1194" s="203">
        <f t="shared" si="37"/>
        <v>1</v>
      </c>
    </row>
    <row r="1195" spans="1:6">
      <c r="A1195" s="334">
        <v>209</v>
      </c>
      <c r="B1195" s="334" t="s">
        <v>1704</v>
      </c>
      <c r="C1195" s="334" t="s">
        <v>1720</v>
      </c>
      <c r="D1195" s="203" t="str">
        <f t="shared" si="36"/>
        <v>京都府長岡京市</v>
      </c>
      <c r="E1195" s="334">
        <v>209</v>
      </c>
      <c r="F1195" s="203">
        <f t="shared" si="37"/>
        <v>1</v>
      </c>
    </row>
    <row r="1196" spans="1:6">
      <c r="A1196" s="334">
        <v>210</v>
      </c>
      <c r="B1196" s="334" t="s">
        <v>1704</v>
      </c>
      <c r="C1196" s="334" t="s">
        <v>1249</v>
      </c>
      <c r="D1196" s="203" t="str">
        <f t="shared" si="36"/>
        <v>京都府八幡市</v>
      </c>
      <c r="E1196" s="334">
        <v>210</v>
      </c>
      <c r="F1196" s="203">
        <f t="shared" si="37"/>
        <v>1</v>
      </c>
    </row>
    <row r="1197" spans="1:6">
      <c r="A1197" s="334">
        <v>211</v>
      </c>
      <c r="B1197" s="334" t="s">
        <v>1704</v>
      </c>
      <c r="C1197" s="334" t="s">
        <v>1723</v>
      </c>
      <c r="D1197" s="203" t="str">
        <f t="shared" si="36"/>
        <v>京都府京田辺市</v>
      </c>
      <c r="E1197" s="334">
        <v>211</v>
      </c>
      <c r="F1197" s="203">
        <f t="shared" si="37"/>
        <v>1</v>
      </c>
    </row>
    <row r="1198" spans="1:6">
      <c r="A1198" s="334">
        <v>212</v>
      </c>
      <c r="B1198" s="334" t="s">
        <v>1704</v>
      </c>
      <c r="C1198" s="334" t="s">
        <v>1181</v>
      </c>
      <c r="D1198" s="203" t="str">
        <f t="shared" si="36"/>
        <v>京都府京丹後市</v>
      </c>
      <c r="E1198" s="334">
        <v>212</v>
      </c>
      <c r="F1198" s="203">
        <f t="shared" si="37"/>
        <v>1</v>
      </c>
    </row>
    <row r="1199" spans="1:6">
      <c r="A1199" s="334">
        <v>213</v>
      </c>
      <c r="B1199" s="334" t="s">
        <v>1704</v>
      </c>
      <c r="C1199" s="334" t="s">
        <v>250</v>
      </c>
      <c r="D1199" s="203" t="str">
        <f t="shared" si="36"/>
        <v>京都府南丹市</v>
      </c>
      <c r="E1199" s="334">
        <v>213</v>
      </c>
      <c r="F1199" s="203">
        <f t="shared" si="37"/>
        <v>1</v>
      </c>
    </row>
    <row r="1200" spans="1:6">
      <c r="A1200" s="334">
        <v>214</v>
      </c>
      <c r="B1200" s="334" t="s">
        <v>1704</v>
      </c>
      <c r="C1200" s="334" t="s">
        <v>1724</v>
      </c>
      <c r="D1200" s="203" t="str">
        <f t="shared" si="36"/>
        <v>京都府木津川市</v>
      </c>
      <c r="E1200" s="334">
        <v>214</v>
      </c>
      <c r="F1200" s="203">
        <f t="shared" si="37"/>
        <v>1</v>
      </c>
    </row>
    <row r="1201" spans="1:6">
      <c r="A1201" s="334">
        <v>303</v>
      </c>
      <c r="B1201" s="334" t="s">
        <v>1704</v>
      </c>
      <c r="C1201" s="334" t="s">
        <v>1725</v>
      </c>
      <c r="D1201" s="203" t="str">
        <f t="shared" si="36"/>
        <v>京都府大山崎町</v>
      </c>
      <c r="E1201" s="334">
        <v>303</v>
      </c>
      <c r="F1201" s="203">
        <f t="shared" si="37"/>
        <v>1</v>
      </c>
    </row>
    <row r="1202" spans="1:6">
      <c r="A1202" s="334">
        <v>322</v>
      </c>
      <c r="B1202" s="334" t="s">
        <v>1704</v>
      </c>
      <c r="C1202" s="334" t="s">
        <v>1726</v>
      </c>
      <c r="D1202" s="203" t="str">
        <f t="shared" si="36"/>
        <v>京都府久御山町</v>
      </c>
      <c r="E1202" s="334">
        <v>322</v>
      </c>
      <c r="F1202" s="203">
        <f t="shared" si="37"/>
        <v>1</v>
      </c>
    </row>
    <row r="1203" spans="1:6">
      <c r="A1203" s="334">
        <v>343</v>
      </c>
      <c r="B1203" s="334" t="s">
        <v>1704</v>
      </c>
      <c r="C1203" s="334" t="s">
        <v>555</v>
      </c>
      <c r="D1203" s="203" t="str">
        <f t="shared" si="36"/>
        <v>京都府井手町</v>
      </c>
      <c r="E1203" s="334">
        <v>343</v>
      </c>
      <c r="F1203" s="203">
        <f t="shared" si="37"/>
        <v>1</v>
      </c>
    </row>
    <row r="1204" spans="1:6">
      <c r="A1204" s="334">
        <v>344</v>
      </c>
      <c r="B1204" s="334" t="s">
        <v>1704</v>
      </c>
      <c r="C1204" s="334" t="s">
        <v>9</v>
      </c>
      <c r="D1204" s="203" t="str">
        <f t="shared" si="36"/>
        <v>京都府宇治田原町</v>
      </c>
      <c r="E1204" s="334">
        <v>344</v>
      </c>
      <c r="F1204" s="203">
        <f t="shared" si="37"/>
        <v>1</v>
      </c>
    </row>
    <row r="1205" spans="1:6">
      <c r="A1205" s="334">
        <v>364</v>
      </c>
      <c r="B1205" s="334" t="s">
        <v>1704</v>
      </c>
      <c r="C1205" s="334" t="s">
        <v>1728</v>
      </c>
      <c r="D1205" s="203" t="str">
        <f t="shared" si="36"/>
        <v>京都府笠置町</v>
      </c>
      <c r="E1205" s="334">
        <v>364</v>
      </c>
      <c r="F1205" s="203">
        <f t="shared" si="37"/>
        <v>1</v>
      </c>
    </row>
    <row r="1206" spans="1:6">
      <c r="A1206" s="334">
        <v>365</v>
      </c>
      <c r="B1206" s="334" t="s">
        <v>1704</v>
      </c>
      <c r="C1206" s="334" t="s">
        <v>1729</v>
      </c>
      <c r="D1206" s="203" t="str">
        <f t="shared" si="36"/>
        <v>京都府和束町</v>
      </c>
      <c r="E1206" s="334">
        <v>365</v>
      </c>
      <c r="F1206" s="203">
        <f t="shared" si="37"/>
        <v>1</v>
      </c>
    </row>
    <row r="1207" spans="1:6">
      <c r="A1207" s="334">
        <v>366</v>
      </c>
      <c r="B1207" s="334" t="s">
        <v>1704</v>
      </c>
      <c r="C1207" s="334" t="s">
        <v>1731</v>
      </c>
      <c r="D1207" s="203" t="str">
        <f t="shared" si="36"/>
        <v>京都府精華町</v>
      </c>
      <c r="E1207" s="334">
        <v>366</v>
      </c>
      <c r="F1207" s="203">
        <f t="shared" si="37"/>
        <v>1</v>
      </c>
    </row>
    <row r="1208" spans="1:6">
      <c r="A1208" s="334">
        <v>367</v>
      </c>
      <c r="B1208" s="334" t="s">
        <v>1704</v>
      </c>
      <c r="C1208" s="334" t="s">
        <v>1732</v>
      </c>
      <c r="D1208" s="203" t="str">
        <f t="shared" si="36"/>
        <v>京都府南山城村</v>
      </c>
      <c r="E1208" s="334">
        <v>367</v>
      </c>
      <c r="F1208" s="203">
        <f t="shared" si="37"/>
        <v>1</v>
      </c>
    </row>
    <row r="1209" spans="1:6">
      <c r="A1209" s="334">
        <v>407</v>
      </c>
      <c r="B1209" s="334" t="s">
        <v>1704</v>
      </c>
      <c r="C1209" s="334" t="s">
        <v>694</v>
      </c>
      <c r="D1209" s="203" t="str">
        <f t="shared" si="36"/>
        <v>京都府京丹波町</v>
      </c>
      <c r="E1209" s="334">
        <v>407</v>
      </c>
      <c r="F1209" s="203">
        <f t="shared" si="37"/>
        <v>1</v>
      </c>
    </row>
    <row r="1210" spans="1:6">
      <c r="A1210" s="334">
        <v>463</v>
      </c>
      <c r="B1210" s="334" t="s">
        <v>1704</v>
      </c>
      <c r="C1210" s="334" t="s">
        <v>981</v>
      </c>
      <c r="D1210" s="203" t="str">
        <f t="shared" si="36"/>
        <v>京都府伊根町</v>
      </c>
      <c r="E1210" s="334">
        <v>463</v>
      </c>
      <c r="F1210" s="203">
        <f t="shared" si="37"/>
        <v>1</v>
      </c>
    </row>
    <row r="1211" spans="1:6">
      <c r="A1211" s="334">
        <v>465</v>
      </c>
      <c r="B1211" s="334" t="s">
        <v>1704</v>
      </c>
      <c r="C1211" s="334" t="s">
        <v>1733</v>
      </c>
      <c r="D1211" s="203" t="str">
        <f t="shared" si="36"/>
        <v>京都府与謝野町</v>
      </c>
      <c r="E1211" s="334">
        <v>465</v>
      </c>
      <c r="F1211" s="203">
        <f t="shared" si="37"/>
        <v>1</v>
      </c>
    </row>
    <row r="1212" spans="1:6">
      <c r="A1212" s="334">
        <v>102</v>
      </c>
      <c r="B1212" s="334" t="s">
        <v>240</v>
      </c>
      <c r="C1212" s="334" t="s">
        <v>1737</v>
      </c>
      <c r="D1212" s="203" t="str">
        <f t="shared" si="36"/>
        <v>大阪府大阪市都島区</v>
      </c>
      <c r="E1212" s="334">
        <v>102</v>
      </c>
      <c r="F1212" s="203">
        <f t="shared" si="37"/>
        <v>1</v>
      </c>
    </row>
    <row r="1213" spans="1:6">
      <c r="A1213" s="334">
        <v>103</v>
      </c>
      <c r="B1213" s="334" t="s">
        <v>240</v>
      </c>
      <c r="C1213" s="334" t="s">
        <v>1738</v>
      </c>
      <c r="D1213" s="203" t="str">
        <f t="shared" si="36"/>
        <v>大阪府大阪市福島区</v>
      </c>
      <c r="E1213" s="334">
        <v>103</v>
      </c>
      <c r="F1213" s="203">
        <f t="shared" si="37"/>
        <v>1</v>
      </c>
    </row>
    <row r="1214" spans="1:6">
      <c r="A1214" s="334">
        <v>104</v>
      </c>
      <c r="B1214" s="334" t="s">
        <v>240</v>
      </c>
      <c r="C1214" s="334" t="s">
        <v>1739</v>
      </c>
      <c r="D1214" s="203" t="str">
        <f t="shared" si="36"/>
        <v>大阪府大阪市此花区</v>
      </c>
      <c r="E1214" s="334">
        <v>104</v>
      </c>
      <c r="F1214" s="203">
        <f t="shared" si="37"/>
        <v>1</v>
      </c>
    </row>
    <row r="1215" spans="1:6">
      <c r="A1215" s="334">
        <v>106</v>
      </c>
      <c r="B1215" s="334" t="s">
        <v>240</v>
      </c>
      <c r="C1215" s="334" t="s">
        <v>1740</v>
      </c>
      <c r="D1215" s="203" t="str">
        <f t="shared" si="36"/>
        <v>大阪府大阪市西区</v>
      </c>
      <c r="E1215" s="334">
        <v>106</v>
      </c>
      <c r="F1215" s="203">
        <f t="shared" si="37"/>
        <v>1</v>
      </c>
    </row>
    <row r="1216" spans="1:6">
      <c r="A1216" s="334">
        <v>107</v>
      </c>
      <c r="B1216" s="334" t="s">
        <v>240</v>
      </c>
      <c r="C1216" s="334" t="s">
        <v>1155</v>
      </c>
      <c r="D1216" s="203" t="str">
        <f t="shared" si="36"/>
        <v>大阪府大阪市港区</v>
      </c>
      <c r="E1216" s="334">
        <v>107</v>
      </c>
      <c r="F1216" s="203">
        <f t="shared" si="37"/>
        <v>1</v>
      </c>
    </row>
    <row r="1217" spans="1:6">
      <c r="A1217" s="334">
        <v>108</v>
      </c>
      <c r="B1217" s="334" t="s">
        <v>240</v>
      </c>
      <c r="C1217" s="334" t="s">
        <v>1741</v>
      </c>
      <c r="D1217" s="203" t="str">
        <f t="shared" si="36"/>
        <v>大阪府大阪市大正区</v>
      </c>
      <c r="E1217" s="334">
        <v>108</v>
      </c>
      <c r="F1217" s="203">
        <f t="shared" si="37"/>
        <v>1</v>
      </c>
    </row>
    <row r="1218" spans="1:6">
      <c r="A1218" s="334">
        <v>109</v>
      </c>
      <c r="B1218" s="334" t="s">
        <v>240</v>
      </c>
      <c r="C1218" s="334" t="s">
        <v>313</v>
      </c>
      <c r="D1218" s="203" t="str">
        <f t="shared" ref="D1218:D1281" si="38">B1218&amp;C1218</f>
        <v>大阪府大阪市天王寺区</v>
      </c>
      <c r="E1218" s="334">
        <v>109</v>
      </c>
      <c r="F1218" s="203">
        <f t="shared" ref="F1218:F1281" si="39">COUNTIF(D:D,D1218)</f>
        <v>1</v>
      </c>
    </row>
    <row r="1219" spans="1:6">
      <c r="A1219" s="334">
        <v>111</v>
      </c>
      <c r="B1219" s="334" t="s">
        <v>240</v>
      </c>
      <c r="C1219" s="334" t="s">
        <v>551</v>
      </c>
      <c r="D1219" s="203" t="str">
        <f t="shared" si="38"/>
        <v>大阪府大阪市浪速区</v>
      </c>
      <c r="E1219" s="334">
        <v>111</v>
      </c>
      <c r="F1219" s="203">
        <f t="shared" si="39"/>
        <v>1</v>
      </c>
    </row>
    <row r="1220" spans="1:6">
      <c r="A1220" s="334">
        <v>113</v>
      </c>
      <c r="B1220" s="334" t="s">
        <v>240</v>
      </c>
      <c r="C1220" s="334" t="s">
        <v>1745</v>
      </c>
      <c r="D1220" s="203" t="str">
        <f t="shared" si="38"/>
        <v>大阪府大阪市西淀川区</v>
      </c>
      <c r="E1220" s="334">
        <v>113</v>
      </c>
      <c r="F1220" s="203">
        <f t="shared" si="39"/>
        <v>1</v>
      </c>
    </row>
    <row r="1221" spans="1:6">
      <c r="A1221" s="334">
        <v>114</v>
      </c>
      <c r="B1221" s="334" t="s">
        <v>240</v>
      </c>
      <c r="C1221" s="334" t="s">
        <v>1472</v>
      </c>
      <c r="D1221" s="203" t="str">
        <f t="shared" si="38"/>
        <v>大阪府大阪市東淀川区</v>
      </c>
      <c r="E1221" s="334">
        <v>114</v>
      </c>
      <c r="F1221" s="203">
        <f t="shared" si="39"/>
        <v>1</v>
      </c>
    </row>
    <row r="1222" spans="1:6">
      <c r="A1222" s="334">
        <v>115</v>
      </c>
      <c r="B1222" s="334" t="s">
        <v>240</v>
      </c>
      <c r="C1222" s="334" t="s">
        <v>1747</v>
      </c>
      <c r="D1222" s="203" t="str">
        <f t="shared" si="38"/>
        <v>大阪府大阪市東成区</v>
      </c>
      <c r="E1222" s="334">
        <v>115</v>
      </c>
      <c r="F1222" s="203">
        <f t="shared" si="39"/>
        <v>1</v>
      </c>
    </row>
    <row r="1223" spans="1:6">
      <c r="A1223" s="334">
        <v>116</v>
      </c>
      <c r="B1223" s="334" t="s">
        <v>240</v>
      </c>
      <c r="C1223" s="334" t="s">
        <v>692</v>
      </c>
      <c r="D1223" s="203" t="str">
        <f t="shared" si="38"/>
        <v>大阪府大阪市生野区</v>
      </c>
      <c r="E1223" s="334">
        <v>116</v>
      </c>
      <c r="F1223" s="203">
        <f t="shared" si="39"/>
        <v>1</v>
      </c>
    </row>
    <row r="1224" spans="1:6">
      <c r="A1224" s="334">
        <v>117</v>
      </c>
      <c r="B1224" s="334" t="s">
        <v>240</v>
      </c>
      <c r="C1224" s="334" t="s">
        <v>1036</v>
      </c>
      <c r="D1224" s="203" t="str">
        <f t="shared" si="38"/>
        <v>大阪府大阪市旭区</v>
      </c>
      <c r="E1224" s="334">
        <v>117</v>
      </c>
      <c r="F1224" s="203">
        <f t="shared" si="39"/>
        <v>1</v>
      </c>
    </row>
    <row r="1225" spans="1:6">
      <c r="A1225" s="334">
        <v>118</v>
      </c>
      <c r="B1225" s="334" t="s">
        <v>240</v>
      </c>
      <c r="C1225" s="334" t="s">
        <v>1748</v>
      </c>
      <c r="D1225" s="203" t="str">
        <f t="shared" si="38"/>
        <v>大阪府大阪市城東区</v>
      </c>
      <c r="E1225" s="334">
        <v>118</v>
      </c>
      <c r="F1225" s="203">
        <f t="shared" si="39"/>
        <v>1</v>
      </c>
    </row>
    <row r="1226" spans="1:6">
      <c r="A1226" s="334">
        <v>119</v>
      </c>
      <c r="B1226" s="334" t="s">
        <v>240</v>
      </c>
      <c r="C1226" s="334" t="s">
        <v>1750</v>
      </c>
      <c r="D1226" s="203" t="str">
        <f t="shared" si="38"/>
        <v>大阪府大阪市阿倍野区</v>
      </c>
      <c r="E1226" s="334">
        <v>119</v>
      </c>
      <c r="F1226" s="203">
        <f t="shared" si="39"/>
        <v>1</v>
      </c>
    </row>
    <row r="1227" spans="1:6">
      <c r="A1227" s="334">
        <v>120</v>
      </c>
      <c r="B1227" s="334" t="s">
        <v>240</v>
      </c>
      <c r="C1227" s="334" t="s">
        <v>1734</v>
      </c>
      <c r="D1227" s="203" t="str">
        <f t="shared" si="38"/>
        <v>大阪府大阪市住吉区</v>
      </c>
      <c r="E1227" s="334">
        <v>120</v>
      </c>
      <c r="F1227" s="203">
        <f t="shared" si="39"/>
        <v>1</v>
      </c>
    </row>
    <row r="1228" spans="1:6">
      <c r="A1228" s="334">
        <v>121</v>
      </c>
      <c r="B1228" s="334" t="s">
        <v>240</v>
      </c>
      <c r="C1228" s="334" t="s">
        <v>1273</v>
      </c>
      <c r="D1228" s="203" t="str">
        <f t="shared" si="38"/>
        <v>大阪府大阪市東住吉区</v>
      </c>
      <c r="E1228" s="334">
        <v>121</v>
      </c>
      <c r="F1228" s="203">
        <f t="shared" si="39"/>
        <v>1</v>
      </c>
    </row>
    <row r="1229" spans="1:6">
      <c r="A1229" s="334">
        <v>122</v>
      </c>
      <c r="B1229" s="334" t="s">
        <v>240</v>
      </c>
      <c r="C1229" s="334" t="s">
        <v>1751</v>
      </c>
      <c r="D1229" s="203" t="str">
        <f t="shared" si="38"/>
        <v>大阪府大阪市西成区</v>
      </c>
      <c r="E1229" s="334">
        <v>122</v>
      </c>
      <c r="F1229" s="203">
        <f t="shared" si="39"/>
        <v>1</v>
      </c>
    </row>
    <row r="1230" spans="1:6">
      <c r="A1230" s="334">
        <v>123</v>
      </c>
      <c r="B1230" s="334" t="s">
        <v>240</v>
      </c>
      <c r="C1230" s="334" t="s">
        <v>1215</v>
      </c>
      <c r="D1230" s="203" t="str">
        <f t="shared" si="38"/>
        <v>大阪府大阪市淀川区</v>
      </c>
      <c r="E1230" s="334">
        <v>123</v>
      </c>
      <c r="F1230" s="203">
        <f t="shared" si="39"/>
        <v>1</v>
      </c>
    </row>
    <row r="1231" spans="1:6">
      <c r="A1231" s="334">
        <v>124</v>
      </c>
      <c r="B1231" s="334" t="s">
        <v>240</v>
      </c>
      <c r="C1231" s="334" t="s">
        <v>1754</v>
      </c>
      <c r="D1231" s="203" t="str">
        <f t="shared" si="38"/>
        <v>大阪府大阪市鶴見区</v>
      </c>
      <c r="E1231" s="334">
        <v>124</v>
      </c>
      <c r="F1231" s="203">
        <f t="shared" si="39"/>
        <v>1</v>
      </c>
    </row>
    <row r="1232" spans="1:6">
      <c r="A1232" s="334">
        <v>125</v>
      </c>
      <c r="B1232" s="334" t="s">
        <v>240</v>
      </c>
      <c r="C1232" s="334" t="s">
        <v>1755</v>
      </c>
      <c r="D1232" s="203" t="str">
        <f t="shared" si="38"/>
        <v>大阪府大阪市住之江区</v>
      </c>
      <c r="E1232" s="334">
        <v>125</v>
      </c>
      <c r="F1232" s="203">
        <f t="shared" si="39"/>
        <v>1</v>
      </c>
    </row>
    <row r="1233" spans="1:6">
      <c r="A1233" s="334">
        <v>126</v>
      </c>
      <c r="B1233" s="334" t="s">
        <v>240</v>
      </c>
      <c r="C1233" s="334" t="s">
        <v>198</v>
      </c>
      <c r="D1233" s="203" t="str">
        <f t="shared" si="38"/>
        <v>大阪府大阪市平野区</v>
      </c>
      <c r="E1233" s="334">
        <v>126</v>
      </c>
      <c r="F1233" s="203">
        <f t="shared" si="39"/>
        <v>1</v>
      </c>
    </row>
    <row r="1234" spans="1:6">
      <c r="A1234" s="334">
        <v>127</v>
      </c>
      <c r="B1234" s="334" t="s">
        <v>240</v>
      </c>
      <c r="C1234" s="334" t="s">
        <v>647</v>
      </c>
      <c r="D1234" s="203" t="str">
        <f t="shared" si="38"/>
        <v>大阪府大阪市北区</v>
      </c>
      <c r="E1234" s="334">
        <v>127</v>
      </c>
      <c r="F1234" s="203">
        <f t="shared" si="39"/>
        <v>1</v>
      </c>
    </row>
    <row r="1235" spans="1:6">
      <c r="A1235" s="334">
        <v>128</v>
      </c>
      <c r="B1235" s="334" t="s">
        <v>240</v>
      </c>
      <c r="C1235" s="334" t="s">
        <v>1757</v>
      </c>
      <c r="D1235" s="203" t="str">
        <f t="shared" si="38"/>
        <v>大阪府大阪市中央区</v>
      </c>
      <c r="E1235" s="334">
        <v>128</v>
      </c>
      <c r="F1235" s="203">
        <f t="shared" si="39"/>
        <v>1</v>
      </c>
    </row>
    <row r="1236" spans="1:6">
      <c r="A1236" s="334">
        <v>141</v>
      </c>
      <c r="B1236" s="334" t="s">
        <v>240</v>
      </c>
      <c r="C1236" s="334" t="s">
        <v>1758</v>
      </c>
      <c r="D1236" s="203" t="str">
        <f t="shared" si="38"/>
        <v>大阪府堺市堺区</v>
      </c>
      <c r="E1236" s="334">
        <v>141</v>
      </c>
      <c r="F1236" s="203">
        <f t="shared" si="39"/>
        <v>1</v>
      </c>
    </row>
    <row r="1237" spans="1:6">
      <c r="A1237" s="334">
        <v>142</v>
      </c>
      <c r="B1237" s="334" t="s">
        <v>240</v>
      </c>
      <c r="C1237" s="334" t="s">
        <v>1570</v>
      </c>
      <c r="D1237" s="203" t="str">
        <f t="shared" si="38"/>
        <v>大阪府堺市中区</v>
      </c>
      <c r="E1237" s="334">
        <v>142</v>
      </c>
      <c r="F1237" s="203">
        <f t="shared" si="39"/>
        <v>1</v>
      </c>
    </row>
    <row r="1238" spans="1:6">
      <c r="A1238" s="334">
        <v>143</v>
      </c>
      <c r="B1238" s="334" t="s">
        <v>240</v>
      </c>
      <c r="C1238" s="334" t="s">
        <v>550</v>
      </c>
      <c r="D1238" s="203" t="str">
        <f t="shared" si="38"/>
        <v>大阪府堺市東区</v>
      </c>
      <c r="E1238" s="334">
        <v>143</v>
      </c>
      <c r="F1238" s="203">
        <f t="shared" si="39"/>
        <v>1</v>
      </c>
    </row>
    <row r="1239" spans="1:6">
      <c r="A1239" s="334">
        <v>144</v>
      </c>
      <c r="B1239" s="334" t="s">
        <v>240</v>
      </c>
      <c r="C1239" s="334" t="s">
        <v>143</v>
      </c>
      <c r="D1239" s="203" t="str">
        <f t="shared" si="38"/>
        <v>大阪府堺市西区</v>
      </c>
      <c r="E1239" s="334">
        <v>144</v>
      </c>
      <c r="F1239" s="203">
        <f t="shared" si="39"/>
        <v>1</v>
      </c>
    </row>
    <row r="1240" spans="1:6">
      <c r="A1240" s="334">
        <v>145</v>
      </c>
      <c r="B1240" s="334" t="s">
        <v>240</v>
      </c>
      <c r="C1240" s="334" t="s">
        <v>1727</v>
      </c>
      <c r="D1240" s="203" t="str">
        <f t="shared" si="38"/>
        <v>大阪府堺市南区</v>
      </c>
      <c r="E1240" s="334">
        <v>145</v>
      </c>
      <c r="F1240" s="203">
        <f t="shared" si="39"/>
        <v>1</v>
      </c>
    </row>
    <row r="1241" spans="1:6">
      <c r="A1241" s="334">
        <v>146</v>
      </c>
      <c r="B1241" s="334" t="s">
        <v>240</v>
      </c>
      <c r="C1241" s="334" t="s">
        <v>1759</v>
      </c>
      <c r="D1241" s="203" t="str">
        <f t="shared" si="38"/>
        <v>大阪府堺市北区</v>
      </c>
      <c r="E1241" s="334">
        <v>146</v>
      </c>
      <c r="F1241" s="203">
        <f t="shared" si="39"/>
        <v>1</v>
      </c>
    </row>
    <row r="1242" spans="1:6">
      <c r="A1242" s="334">
        <v>147</v>
      </c>
      <c r="B1242" s="334" t="s">
        <v>240</v>
      </c>
      <c r="C1242" s="334" t="s">
        <v>700</v>
      </c>
      <c r="D1242" s="203" t="str">
        <f t="shared" si="38"/>
        <v>大阪府堺市美原区</v>
      </c>
      <c r="E1242" s="334">
        <v>147</v>
      </c>
      <c r="F1242" s="203">
        <f t="shared" si="39"/>
        <v>1</v>
      </c>
    </row>
    <row r="1243" spans="1:6">
      <c r="A1243" s="334">
        <v>202</v>
      </c>
      <c r="B1243" s="334" t="s">
        <v>240</v>
      </c>
      <c r="C1243" s="334" t="s">
        <v>1760</v>
      </c>
      <c r="D1243" s="203" t="str">
        <f t="shared" si="38"/>
        <v>大阪府岸和田市</v>
      </c>
      <c r="E1243" s="334">
        <v>202</v>
      </c>
      <c r="F1243" s="203">
        <f t="shared" si="39"/>
        <v>1</v>
      </c>
    </row>
    <row r="1244" spans="1:6">
      <c r="A1244" s="334">
        <v>203</v>
      </c>
      <c r="B1244" s="334" t="s">
        <v>240</v>
      </c>
      <c r="C1244" s="334" t="s">
        <v>813</v>
      </c>
      <c r="D1244" s="203" t="str">
        <f t="shared" si="38"/>
        <v>大阪府豊中市</v>
      </c>
      <c r="E1244" s="334">
        <v>203</v>
      </c>
      <c r="F1244" s="203">
        <f t="shared" si="39"/>
        <v>1</v>
      </c>
    </row>
    <row r="1245" spans="1:6">
      <c r="A1245" s="334">
        <v>204</v>
      </c>
      <c r="B1245" s="334" t="s">
        <v>240</v>
      </c>
      <c r="C1245" s="334" t="s">
        <v>111</v>
      </c>
      <c r="D1245" s="203" t="str">
        <f t="shared" si="38"/>
        <v>大阪府池田市</v>
      </c>
      <c r="E1245" s="334">
        <v>204</v>
      </c>
      <c r="F1245" s="203">
        <f t="shared" si="39"/>
        <v>1</v>
      </c>
    </row>
    <row r="1246" spans="1:6">
      <c r="A1246" s="334">
        <v>205</v>
      </c>
      <c r="B1246" s="334" t="s">
        <v>240</v>
      </c>
      <c r="C1246" s="334" t="s">
        <v>568</v>
      </c>
      <c r="D1246" s="203" t="str">
        <f t="shared" si="38"/>
        <v>大阪府吹田市</v>
      </c>
      <c r="E1246" s="334">
        <v>205</v>
      </c>
      <c r="F1246" s="203">
        <f t="shared" si="39"/>
        <v>1</v>
      </c>
    </row>
    <row r="1247" spans="1:6">
      <c r="A1247" s="334">
        <v>206</v>
      </c>
      <c r="B1247" s="334" t="s">
        <v>240</v>
      </c>
      <c r="C1247" s="334" t="s">
        <v>1122</v>
      </c>
      <c r="D1247" s="203" t="str">
        <f t="shared" si="38"/>
        <v>大阪府泉大津市</v>
      </c>
      <c r="E1247" s="334">
        <v>206</v>
      </c>
      <c r="F1247" s="203">
        <f t="shared" si="39"/>
        <v>1</v>
      </c>
    </row>
    <row r="1248" spans="1:6">
      <c r="A1248" s="334">
        <v>207</v>
      </c>
      <c r="B1248" s="334" t="s">
        <v>240</v>
      </c>
      <c r="C1248" s="334" t="s">
        <v>1761</v>
      </c>
      <c r="D1248" s="203" t="str">
        <f t="shared" si="38"/>
        <v>大阪府高槻市</v>
      </c>
      <c r="E1248" s="334">
        <v>207</v>
      </c>
      <c r="F1248" s="203">
        <f t="shared" si="39"/>
        <v>1</v>
      </c>
    </row>
    <row r="1249" spans="1:6">
      <c r="A1249" s="334">
        <v>208</v>
      </c>
      <c r="B1249" s="334" t="s">
        <v>240</v>
      </c>
      <c r="C1249" s="334" t="s">
        <v>947</v>
      </c>
      <c r="D1249" s="203" t="str">
        <f t="shared" si="38"/>
        <v>大阪府貝塚市</v>
      </c>
      <c r="E1249" s="334">
        <v>208</v>
      </c>
      <c r="F1249" s="203">
        <f t="shared" si="39"/>
        <v>1</v>
      </c>
    </row>
    <row r="1250" spans="1:6">
      <c r="A1250" s="334">
        <v>209</v>
      </c>
      <c r="B1250" s="334" t="s">
        <v>240</v>
      </c>
      <c r="C1250" s="334" t="s">
        <v>1763</v>
      </c>
      <c r="D1250" s="203" t="str">
        <f t="shared" si="38"/>
        <v>大阪府守口市</v>
      </c>
      <c r="E1250" s="334">
        <v>209</v>
      </c>
      <c r="F1250" s="203">
        <f t="shared" si="39"/>
        <v>1</v>
      </c>
    </row>
    <row r="1251" spans="1:6">
      <c r="A1251" s="334">
        <v>210</v>
      </c>
      <c r="B1251" s="334" t="s">
        <v>240</v>
      </c>
      <c r="C1251" s="334" t="s">
        <v>1764</v>
      </c>
      <c r="D1251" s="203" t="str">
        <f t="shared" si="38"/>
        <v>大阪府枚方市</v>
      </c>
      <c r="E1251" s="334">
        <v>210</v>
      </c>
      <c r="F1251" s="203">
        <f t="shared" si="39"/>
        <v>1</v>
      </c>
    </row>
    <row r="1252" spans="1:6">
      <c r="A1252" s="334">
        <v>211</v>
      </c>
      <c r="B1252" s="334" t="s">
        <v>240</v>
      </c>
      <c r="C1252" s="334" t="s">
        <v>1765</v>
      </c>
      <c r="D1252" s="203" t="str">
        <f t="shared" si="38"/>
        <v>大阪府茨木市</v>
      </c>
      <c r="E1252" s="334">
        <v>211</v>
      </c>
      <c r="F1252" s="203">
        <f t="shared" si="39"/>
        <v>1</v>
      </c>
    </row>
    <row r="1253" spans="1:6">
      <c r="A1253" s="334">
        <v>212</v>
      </c>
      <c r="B1253" s="334" t="s">
        <v>240</v>
      </c>
      <c r="C1253" s="334" t="s">
        <v>1766</v>
      </c>
      <c r="D1253" s="203" t="str">
        <f t="shared" si="38"/>
        <v>大阪府八尾市</v>
      </c>
      <c r="E1253" s="334">
        <v>212</v>
      </c>
      <c r="F1253" s="203">
        <f t="shared" si="39"/>
        <v>1</v>
      </c>
    </row>
    <row r="1254" spans="1:6">
      <c r="A1254" s="334">
        <v>213</v>
      </c>
      <c r="B1254" s="334" t="s">
        <v>240</v>
      </c>
      <c r="C1254" s="334" t="s">
        <v>1768</v>
      </c>
      <c r="D1254" s="203" t="str">
        <f t="shared" si="38"/>
        <v>大阪府泉佐野市</v>
      </c>
      <c r="E1254" s="334">
        <v>213</v>
      </c>
      <c r="F1254" s="203">
        <f t="shared" si="39"/>
        <v>1</v>
      </c>
    </row>
    <row r="1255" spans="1:6">
      <c r="A1255" s="334">
        <v>214</v>
      </c>
      <c r="B1255" s="334" t="s">
        <v>240</v>
      </c>
      <c r="C1255" s="334" t="s">
        <v>1404</v>
      </c>
      <c r="D1255" s="203" t="str">
        <f t="shared" si="38"/>
        <v>大阪府富田林市</v>
      </c>
      <c r="E1255" s="334">
        <v>214</v>
      </c>
      <c r="F1255" s="203">
        <f t="shared" si="39"/>
        <v>1</v>
      </c>
    </row>
    <row r="1256" spans="1:6">
      <c r="A1256" s="334">
        <v>215</v>
      </c>
      <c r="B1256" s="334" t="s">
        <v>240</v>
      </c>
      <c r="C1256" s="334" t="s">
        <v>1769</v>
      </c>
      <c r="D1256" s="203" t="str">
        <f t="shared" si="38"/>
        <v>大阪府寝屋川市</v>
      </c>
      <c r="E1256" s="334">
        <v>215</v>
      </c>
      <c r="F1256" s="203">
        <f t="shared" si="39"/>
        <v>1</v>
      </c>
    </row>
    <row r="1257" spans="1:6">
      <c r="A1257" s="334">
        <v>216</v>
      </c>
      <c r="B1257" s="334" t="s">
        <v>240</v>
      </c>
      <c r="C1257" s="334" t="s">
        <v>131</v>
      </c>
      <c r="D1257" s="203" t="str">
        <f t="shared" si="38"/>
        <v>大阪府河内長野市</v>
      </c>
      <c r="E1257" s="334">
        <v>216</v>
      </c>
      <c r="F1257" s="203">
        <f t="shared" si="39"/>
        <v>1</v>
      </c>
    </row>
    <row r="1258" spans="1:6">
      <c r="A1258" s="334">
        <v>217</v>
      </c>
      <c r="B1258" s="334" t="s">
        <v>240</v>
      </c>
      <c r="C1258" s="334" t="s">
        <v>1743</v>
      </c>
      <c r="D1258" s="203" t="str">
        <f t="shared" si="38"/>
        <v>大阪府松原市</v>
      </c>
      <c r="E1258" s="334">
        <v>217</v>
      </c>
      <c r="F1258" s="203">
        <f t="shared" si="39"/>
        <v>1</v>
      </c>
    </row>
    <row r="1259" spans="1:6">
      <c r="A1259" s="334">
        <v>218</v>
      </c>
      <c r="B1259" s="334" t="s">
        <v>240</v>
      </c>
      <c r="C1259" s="334" t="s">
        <v>742</v>
      </c>
      <c r="D1259" s="203" t="str">
        <f t="shared" si="38"/>
        <v>大阪府大東市</v>
      </c>
      <c r="E1259" s="334">
        <v>218</v>
      </c>
      <c r="F1259" s="203">
        <f t="shared" si="39"/>
        <v>1</v>
      </c>
    </row>
    <row r="1260" spans="1:6">
      <c r="A1260" s="334">
        <v>219</v>
      </c>
      <c r="B1260" s="334" t="s">
        <v>240</v>
      </c>
      <c r="C1260" s="334" t="s">
        <v>342</v>
      </c>
      <c r="D1260" s="203" t="str">
        <f t="shared" si="38"/>
        <v>大阪府和泉市</v>
      </c>
      <c r="E1260" s="334">
        <v>219</v>
      </c>
      <c r="F1260" s="203">
        <f t="shared" si="39"/>
        <v>1</v>
      </c>
    </row>
    <row r="1261" spans="1:6">
      <c r="A1261" s="334">
        <v>220</v>
      </c>
      <c r="B1261" s="334" t="s">
        <v>240</v>
      </c>
      <c r="C1261" s="334" t="s">
        <v>1770</v>
      </c>
      <c r="D1261" s="203" t="str">
        <f t="shared" si="38"/>
        <v>大阪府箕面市</v>
      </c>
      <c r="E1261" s="334">
        <v>220</v>
      </c>
      <c r="F1261" s="203">
        <f t="shared" si="39"/>
        <v>1</v>
      </c>
    </row>
    <row r="1262" spans="1:6">
      <c r="A1262" s="334">
        <v>221</v>
      </c>
      <c r="B1262" s="334" t="s">
        <v>240</v>
      </c>
      <c r="C1262" s="334" t="s">
        <v>1049</v>
      </c>
      <c r="D1262" s="203" t="str">
        <f t="shared" si="38"/>
        <v>大阪府柏原市</v>
      </c>
      <c r="E1262" s="334">
        <v>221</v>
      </c>
      <c r="F1262" s="203">
        <f t="shared" si="39"/>
        <v>1</v>
      </c>
    </row>
    <row r="1263" spans="1:6">
      <c r="A1263" s="334">
        <v>222</v>
      </c>
      <c r="B1263" s="334" t="s">
        <v>240</v>
      </c>
      <c r="C1263" s="334" t="s">
        <v>1771</v>
      </c>
      <c r="D1263" s="203" t="str">
        <f t="shared" si="38"/>
        <v>大阪府羽曳野市</v>
      </c>
      <c r="E1263" s="334">
        <v>222</v>
      </c>
      <c r="F1263" s="203">
        <f t="shared" si="39"/>
        <v>1</v>
      </c>
    </row>
    <row r="1264" spans="1:6">
      <c r="A1264" s="334">
        <v>223</v>
      </c>
      <c r="B1264" s="334" t="s">
        <v>240</v>
      </c>
      <c r="C1264" s="334" t="s">
        <v>1772</v>
      </c>
      <c r="D1264" s="203" t="str">
        <f t="shared" si="38"/>
        <v>大阪府門真市</v>
      </c>
      <c r="E1264" s="334">
        <v>223</v>
      </c>
      <c r="F1264" s="203">
        <f t="shared" si="39"/>
        <v>1</v>
      </c>
    </row>
    <row r="1265" spans="1:6">
      <c r="A1265" s="334">
        <v>224</v>
      </c>
      <c r="B1265" s="334" t="s">
        <v>240</v>
      </c>
      <c r="C1265" s="334" t="s">
        <v>419</v>
      </c>
      <c r="D1265" s="203" t="str">
        <f t="shared" si="38"/>
        <v>大阪府摂津市</v>
      </c>
      <c r="E1265" s="334">
        <v>224</v>
      </c>
      <c r="F1265" s="203">
        <f t="shared" si="39"/>
        <v>1</v>
      </c>
    </row>
    <row r="1266" spans="1:6">
      <c r="A1266" s="334">
        <v>225</v>
      </c>
      <c r="B1266" s="334" t="s">
        <v>240</v>
      </c>
      <c r="C1266" s="334" t="s">
        <v>1773</v>
      </c>
      <c r="D1266" s="203" t="str">
        <f t="shared" si="38"/>
        <v>大阪府高石市</v>
      </c>
      <c r="E1266" s="334">
        <v>225</v>
      </c>
      <c r="F1266" s="203">
        <f t="shared" si="39"/>
        <v>1</v>
      </c>
    </row>
    <row r="1267" spans="1:6">
      <c r="A1267" s="334">
        <v>226</v>
      </c>
      <c r="B1267" s="334" t="s">
        <v>240</v>
      </c>
      <c r="C1267" s="334" t="s">
        <v>1596</v>
      </c>
      <c r="D1267" s="203" t="str">
        <f t="shared" si="38"/>
        <v>大阪府藤井寺市</v>
      </c>
      <c r="E1267" s="334">
        <v>226</v>
      </c>
      <c r="F1267" s="203">
        <f t="shared" si="39"/>
        <v>1</v>
      </c>
    </row>
    <row r="1268" spans="1:6">
      <c r="A1268" s="334">
        <v>227</v>
      </c>
      <c r="B1268" s="334" t="s">
        <v>240</v>
      </c>
      <c r="C1268" s="334" t="s">
        <v>1228</v>
      </c>
      <c r="D1268" s="203" t="str">
        <f t="shared" si="38"/>
        <v>大阪府東大阪市</v>
      </c>
      <c r="E1268" s="334">
        <v>227</v>
      </c>
      <c r="F1268" s="203">
        <f t="shared" si="39"/>
        <v>1</v>
      </c>
    </row>
    <row r="1269" spans="1:6">
      <c r="A1269" s="334">
        <v>228</v>
      </c>
      <c r="B1269" s="334" t="s">
        <v>240</v>
      </c>
      <c r="C1269" s="334" t="s">
        <v>1775</v>
      </c>
      <c r="D1269" s="203" t="str">
        <f t="shared" si="38"/>
        <v>大阪府泉南市</v>
      </c>
      <c r="E1269" s="334">
        <v>228</v>
      </c>
      <c r="F1269" s="203">
        <f t="shared" si="39"/>
        <v>1</v>
      </c>
    </row>
    <row r="1270" spans="1:6">
      <c r="A1270" s="334">
        <v>229</v>
      </c>
      <c r="B1270" s="334" t="s">
        <v>240</v>
      </c>
      <c r="C1270" s="334" t="s">
        <v>836</v>
      </c>
      <c r="D1270" s="203" t="str">
        <f t="shared" si="38"/>
        <v>大阪府四條畷市</v>
      </c>
      <c r="E1270" s="334">
        <v>229</v>
      </c>
      <c r="F1270" s="203">
        <f t="shared" si="39"/>
        <v>1</v>
      </c>
    </row>
    <row r="1271" spans="1:6">
      <c r="A1271" s="334">
        <v>230</v>
      </c>
      <c r="B1271" s="334" t="s">
        <v>240</v>
      </c>
      <c r="C1271" s="334" t="s">
        <v>1135</v>
      </c>
      <c r="D1271" s="203" t="str">
        <f t="shared" si="38"/>
        <v>大阪府交野市</v>
      </c>
      <c r="E1271" s="334">
        <v>230</v>
      </c>
      <c r="F1271" s="203">
        <f t="shared" si="39"/>
        <v>1</v>
      </c>
    </row>
    <row r="1272" spans="1:6">
      <c r="A1272" s="334">
        <v>231</v>
      </c>
      <c r="B1272" s="334" t="s">
        <v>240</v>
      </c>
      <c r="C1272" s="334" t="s">
        <v>815</v>
      </c>
      <c r="D1272" s="203" t="str">
        <f t="shared" si="38"/>
        <v>大阪府大阪狭山市</v>
      </c>
      <c r="E1272" s="334">
        <v>231</v>
      </c>
      <c r="F1272" s="203">
        <f t="shared" si="39"/>
        <v>1</v>
      </c>
    </row>
    <row r="1273" spans="1:6">
      <c r="A1273" s="334">
        <v>232</v>
      </c>
      <c r="B1273" s="334" t="s">
        <v>240</v>
      </c>
      <c r="C1273" s="334" t="s">
        <v>1776</v>
      </c>
      <c r="D1273" s="203" t="str">
        <f t="shared" si="38"/>
        <v>大阪府阪南市</v>
      </c>
      <c r="E1273" s="334">
        <v>232</v>
      </c>
      <c r="F1273" s="203">
        <f t="shared" si="39"/>
        <v>1</v>
      </c>
    </row>
    <row r="1274" spans="1:6">
      <c r="A1274" s="334">
        <v>301</v>
      </c>
      <c r="B1274" s="334" t="s">
        <v>240</v>
      </c>
      <c r="C1274" s="334" t="s">
        <v>1777</v>
      </c>
      <c r="D1274" s="203" t="str">
        <f t="shared" si="38"/>
        <v>大阪府島本町</v>
      </c>
      <c r="E1274" s="334">
        <v>301</v>
      </c>
      <c r="F1274" s="203">
        <f t="shared" si="39"/>
        <v>1</v>
      </c>
    </row>
    <row r="1275" spans="1:6">
      <c r="A1275" s="334">
        <v>321</v>
      </c>
      <c r="B1275" s="334" t="s">
        <v>240</v>
      </c>
      <c r="C1275" s="334" t="s">
        <v>1780</v>
      </c>
      <c r="D1275" s="203" t="str">
        <f t="shared" si="38"/>
        <v>大阪府豊能町</v>
      </c>
      <c r="E1275" s="334">
        <v>321</v>
      </c>
      <c r="F1275" s="203">
        <f t="shared" si="39"/>
        <v>1</v>
      </c>
    </row>
    <row r="1276" spans="1:6">
      <c r="A1276" s="334">
        <v>322</v>
      </c>
      <c r="B1276" s="334" t="s">
        <v>240</v>
      </c>
      <c r="C1276" s="334" t="s">
        <v>1546</v>
      </c>
      <c r="D1276" s="203" t="str">
        <f t="shared" si="38"/>
        <v>大阪府能勢町</v>
      </c>
      <c r="E1276" s="334">
        <v>322</v>
      </c>
      <c r="F1276" s="203">
        <f t="shared" si="39"/>
        <v>1</v>
      </c>
    </row>
    <row r="1277" spans="1:6">
      <c r="A1277" s="334">
        <v>341</v>
      </c>
      <c r="B1277" s="334" t="s">
        <v>240</v>
      </c>
      <c r="C1277" s="334" t="s">
        <v>459</v>
      </c>
      <c r="D1277" s="203" t="str">
        <f t="shared" si="38"/>
        <v>大阪府忠岡町</v>
      </c>
      <c r="E1277" s="334">
        <v>341</v>
      </c>
      <c r="F1277" s="203">
        <f t="shared" si="39"/>
        <v>1</v>
      </c>
    </row>
    <row r="1278" spans="1:6">
      <c r="A1278" s="334">
        <v>361</v>
      </c>
      <c r="B1278" s="334" t="s">
        <v>240</v>
      </c>
      <c r="C1278" s="334" t="s">
        <v>1784</v>
      </c>
      <c r="D1278" s="203" t="str">
        <f t="shared" si="38"/>
        <v>大阪府熊取町</v>
      </c>
      <c r="E1278" s="334">
        <v>361</v>
      </c>
      <c r="F1278" s="203">
        <f t="shared" si="39"/>
        <v>1</v>
      </c>
    </row>
    <row r="1279" spans="1:6">
      <c r="A1279" s="334">
        <v>362</v>
      </c>
      <c r="B1279" s="334" t="s">
        <v>240</v>
      </c>
      <c r="C1279" s="334" t="s">
        <v>206</v>
      </c>
      <c r="D1279" s="203" t="str">
        <f t="shared" si="38"/>
        <v>大阪府田尻町</v>
      </c>
      <c r="E1279" s="334">
        <v>362</v>
      </c>
      <c r="F1279" s="203">
        <f t="shared" si="39"/>
        <v>1</v>
      </c>
    </row>
    <row r="1280" spans="1:6">
      <c r="A1280" s="334">
        <v>366</v>
      </c>
      <c r="B1280" s="334" t="s">
        <v>240</v>
      </c>
      <c r="C1280" s="334" t="s">
        <v>873</v>
      </c>
      <c r="D1280" s="203" t="str">
        <f t="shared" si="38"/>
        <v>大阪府岬町</v>
      </c>
      <c r="E1280" s="334">
        <v>366</v>
      </c>
      <c r="F1280" s="203">
        <f t="shared" si="39"/>
        <v>1</v>
      </c>
    </row>
    <row r="1281" spans="1:6">
      <c r="A1281" s="334">
        <v>381</v>
      </c>
      <c r="B1281" s="334" t="s">
        <v>240</v>
      </c>
      <c r="C1281" s="334" t="s">
        <v>214</v>
      </c>
      <c r="D1281" s="203" t="str">
        <f t="shared" si="38"/>
        <v>大阪府太子町</v>
      </c>
      <c r="E1281" s="334">
        <v>381</v>
      </c>
      <c r="F1281" s="203">
        <f t="shared" si="39"/>
        <v>1</v>
      </c>
    </row>
    <row r="1282" spans="1:6">
      <c r="A1282" s="334">
        <v>382</v>
      </c>
      <c r="B1282" s="334" t="s">
        <v>240</v>
      </c>
      <c r="C1282" s="334" t="s">
        <v>535</v>
      </c>
      <c r="D1282" s="203" t="str">
        <f t="shared" ref="D1282:D1345" si="40">B1282&amp;C1282</f>
        <v>大阪府河南町</v>
      </c>
      <c r="E1282" s="334">
        <v>382</v>
      </c>
      <c r="F1282" s="203">
        <f t="shared" ref="F1282:F1345" si="41">COUNTIF(D:D,D1282)</f>
        <v>1</v>
      </c>
    </row>
    <row r="1283" spans="1:6">
      <c r="A1283" s="334">
        <v>383</v>
      </c>
      <c r="B1283" s="334" t="s">
        <v>240</v>
      </c>
      <c r="C1283" s="334" t="s">
        <v>1785</v>
      </c>
      <c r="D1283" s="203" t="str">
        <f t="shared" si="40"/>
        <v>大阪府千早赤阪村</v>
      </c>
      <c r="E1283" s="334">
        <v>383</v>
      </c>
      <c r="F1283" s="203">
        <f t="shared" si="41"/>
        <v>1</v>
      </c>
    </row>
    <row r="1284" spans="1:6">
      <c r="A1284" s="334">
        <v>101</v>
      </c>
      <c r="B1284" s="334" t="s">
        <v>278</v>
      </c>
      <c r="C1284" s="334" t="s">
        <v>1786</v>
      </c>
      <c r="D1284" s="203" t="str">
        <f t="shared" si="40"/>
        <v>兵庫県神戸市東灘区</v>
      </c>
      <c r="E1284" s="334">
        <v>101</v>
      </c>
      <c r="F1284" s="203">
        <f t="shared" si="41"/>
        <v>1</v>
      </c>
    </row>
    <row r="1285" spans="1:6">
      <c r="A1285" s="334">
        <v>102</v>
      </c>
      <c r="B1285" s="334" t="s">
        <v>278</v>
      </c>
      <c r="C1285" s="334" t="s">
        <v>1678</v>
      </c>
      <c r="D1285" s="203" t="str">
        <f t="shared" si="40"/>
        <v>兵庫県神戸市灘区</v>
      </c>
      <c r="E1285" s="334">
        <v>102</v>
      </c>
      <c r="F1285" s="203">
        <f t="shared" si="41"/>
        <v>1</v>
      </c>
    </row>
    <row r="1286" spans="1:6">
      <c r="A1286" s="334">
        <v>105</v>
      </c>
      <c r="B1286" s="334" t="s">
        <v>278</v>
      </c>
      <c r="C1286" s="334" t="s">
        <v>1654</v>
      </c>
      <c r="D1286" s="203" t="str">
        <f t="shared" si="40"/>
        <v>兵庫県神戸市兵庫区</v>
      </c>
      <c r="E1286" s="334">
        <v>105</v>
      </c>
      <c r="F1286" s="203">
        <f t="shared" si="41"/>
        <v>1</v>
      </c>
    </row>
    <row r="1287" spans="1:6">
      <c r="A1287" s="334">
        <v>106</v>
      </c>
      <c r="B1287" s="334" t="s">
        <v>278</v>
      </c>
      <c r="C1287" s="334" t="s">
        <v>1787</v>
      </c>
      <c r="D1287" s="203" t="str">
        <f t="shared" si="40"/>
        <v>兵庫県神戸市長田区</v>
      </c>
      <c r="E1287" s="334">
        <v>106</v>
      </c>
      <c r="F1287" s="203">
        <f t="shared" si="41"/>
        <v>1</v>
      </c>
    </row>
    <row r="1288" spans="1:6">
      <c r="A1288" s="334">
        <v>107</v>
      </c>
      <c r="B1288" s="334" t="s">
        <v>278</v>
      </c>
      <c r="C1288" s="334" t="s">
        <v>463</v>
      </c>
      <c r="D1288" s="203" t="str">
        <f t="shared" si="40"/>
        <v>兵庫県神戸市須磨区</v>
      </c>
      <c r="E1288" s="334">
        <v>107</v>
      </c>
      <c r="F1288" s="203">
        <f t="shared" si="41"/>
        <v>1</v>
      </c>
    </row>
    <row r="1289" spans="1:6">
      <c r="A1289" s="334">
        <v>108</v>
      </c>
      <c r="B1289" s="334" t="s">
        <v>278</v>
      </c>
      <c r="C1289" s="334" t="s">
        <v>477</v>
      </c>
      <c r="D1289" s="203" t="str">
        <f t="shared" si="40"/>
        <v>兵庫県神戸市垂水区</v>
      </c>
      <c r="E1289" s="334">
        <v>108</v>
      </c>
      <c r="F1289" s="203">
        <f t="shared" si="41"/>
        <v>1</v>
      </c>
    </row>
    <row r="1290" spans="1:6">
      <c r="A1290" s="334">
        <v>109</v>
      </c>
      <c r="B1290" s="334" t="s">
        <v>278</v>
      </c>
      <c r="C1290" s="334" t="s">
        <v>810</v>
      </c>
      <c r="D1290" s="203" t="str">
        <f t="shared" si="40"/>
        <v>兵庫県神戸市北区</v>
      </c>
      <c r="E1290" s="334">
        <v>109</v>
      </c>
      <c r="F1290" s="203">
        <f t="shared" si="41"/>
        <v>1</v>
      </c>
    </row>
    <row r="1291" spans="1:6">
      <c r="A1291" s="334">
        <v>110</v>
      </c>
      <c r="B1291" s="334" t="s">
        <v>278</v>
      </c>
      <c r="C1291" s="334" t="s">
        <v>1788</v>
      </c>
      <c r="D1291" s="203" t="str">
        <f t="shared" si="40"/>
        <v>兵庫県神戸市中央区</v>
      </c>
      <c r="E1291" s="334">
        <v>110</v>
      </c>
      <c r="F1291" s="203">
        <f t="shared" si="41"/>
        <v>1</v>
      </c>
    </row>
    <row r="1292" spans="1:6">
      <c r="A1292" s="334">
        <v>111</v>
      </c>
      <c r="B1292" s="334" t="s">
        <v>278</v>
      </c>
      <c r="C1292" s="334" t="s">
        <v>1399</v>
      </c>
      <c r="D1292" s="203" t="str">
        <f t="shared" si="40"/>
        <v>兵庫県神戸市西区</v>
      </c>
      <c r="E1292" s="334">
        <v>111</v>
      </c>
      <c r="F1292" s="203">
        <f t="shared" si="41"/>
        <v>1</v>
      </c>
    </row>
    <row r="1293" spans="1:6">
      <c r="A1293" s="334">
        <v>201</v>
      </c>
      <c r="B1293" s="334" t="s">
        <v>278</v>
      </c>
      <c r="C1293" s="334" t="s">
        <v>857</v>
      </c>
      <c r="D1293" s="203" t="str">
        <f t="shared" si="40"/>
        <v>兵庫県姫路市</v>
      </c>
      <c r="E1293" s="334">
        <v>201</v>
      </c>
      <c r="F1293" s="203">
        <f t="shared" si="41"/>
        <v>1</v>
      </c>
    </row>
    <row r="1294" spans="1:6">
      <c r="A1294" s="334">
        <v>202</v>
      </c>
      <c r="B1294" s="334" t="s">
        <v>278</v>
      </c>
      <c r="C1294" s="334" t="s">
        <v>760</v>
      </c>
      <c r="D1294" s="203" t="str">
        <f t="shared" si="40"/>
        <v>兵庫県尼崎市</v>
      </c>
      <c r="E1294" s="334">
        <v>202</v>
      </c>
      <c r="F1294" s="203">
        <f t="shared" si="41"/>
        <v>1</v>
      </c>
    </row>
    <row r="1295" spans="1:6">
      <c r="A1295" s="334">
        <v>203</v>
      </c>
      <c r="B1295" s="334" t="s">
        <v>278</v>
      </c>
      <c r="C1295" s="334" t="s">
        <v>596</v>
      </c>
      <c r="D1295" s="203" t="str">
        <f t="shared" si="40"/>
        <v>兵庫県明石市</v>
      </c>
      <c r="E1295" s="334">
        <v>203</v>
      </c>
      <c r="F1295" s="203">
        <f t="shared" si="41"/>
        <v>1</v>
      </c>
    </row>
    <row r="1296" spans="1:6">
      <c r="A1296" s="334">
        <v>204</v>
      </c>
      <c r="B1296" s="334" t="s">
        <v>278</v>
      </c>
      <c r="C1296" s="334" t="s">
        <v>655</v>
      </c>
      <c r="D1296" s="203" t="str">
        <f t="shared" si="40"/>
        <v>兵庫県西宮市</v>
      </c>
      <c r="E1296" s="334">
        <v>204</v>
      </c>
      <c r="F1296" s="203">
        <f t="shared" si="41"/>
        <v>1</v>
      </c>
    </row>
    <row r="1297" spans="1:6">
      <c r="A1297" s="334">
        <v>205</v>
      </c>
      <c r="B1297" s="334" t="s">
        <v>278</v>
      </c>
      <c r="C1297" s="334" t="s">
        <v>674</v>
      </c>
      <c r="D1297" s="203" t="str">
        <f t="shared" si="40"/>
        <v>兵庫県洲本市</v>
      </c>
      <c r="E1297" s="334">
        <v>205</v>
      </c>
      <c r="F1297" s="203">
        <f t="shared" si="41"/>
        <v>1</v>
      </c>
    </row>
    <row r="1298" spans="1:6">
      <c r="A1298" s="334">
        <v>206</v>
      </c>
      <c r="B1298" s="334" t="s">
        <v>278</v>
      </c>
      <c r="C1298" s="334" t="s">
        <v>1515</v>
      </c>
      <c r="D1298" s="203" t="str">
        <f t="shared" si="40"/>
        <v>兵庫県芦屋市</v>
      </c>
      <c r="E1298" s="334">
        <v>206</v>
      </c>
      <c r="F1298" s="203">
        <f t="shared" si="41"/>
        <v>1</v>
      </c>
    </row>
    <row r="1299" spans="1:6">
      <c r="A1299" s="334">
        <v>207</v>
      </c>
      <c r="B1299" s="334" t="s">
        <v>278</v>
      </c>
      <c r="C1299" s="334" t="s">
        <v>1789</v>
      </c>
      <c r="D1299" s="203" t="str">
        <f t="shared" si="40"/>
        <v>兵庫県伊丹市</v>
      </c>
      <c r="E1299" s="334">
        <v>207</v>
      </c>
      <c r="F1299" s="203">
        <f t="shared" si="41"/>
        <v>1</v>
      </c>
    </row>
    <row r="1300" spans="1:6">
      <c r="A1300" s="334">
        <v>208</v>
      </c>
      <c r="B1300" s="334" t="s">
        <v>278</v>
      </c>
      <c r="C1300" s="334" t="s">
        <v>1790</v>
      </c>
      <c r="D1300" s="203" t="str">
        <f t="shared" si="40"/>
        <v>兵庫県相生市</v>
      </c>
      <c r="E1300" s="334">
        <v>208</v>
      </c>
      <c r="F1300" s="203">
        <f t="shared" si="41"/>
        <v>1</v>
      </c>
    </row>
    <row r="1301" spans="1:6">
      <c r="A1301" s="334">
        <v>209</v>
      </c>
      <c r="B1301" s="334" t="s">
        <v>278</v>
      </c>
      <c r="C1301" s="334" t="s">
        <v>1791</v>
      </c>
      <c r="D1301" s="203" t="str">
        <f t="shared" si="40"/>
        <v>兵庫県豊岡市</v>
      </c>
      <c r="E1301" s="334">
        <v>209</v>
      </c>
      <c r="F1301" s="203">
        <f t="shared" si="41"/>
        <v>1</v>
      </c>
    </row>
    <row r="1302" spans="1:6">
      <c r="A1302" s="334">
        <v>210</v>
      </c>
      <c r="B1302" s="334" t="s">
        <v>278</v>
      </c>
      <c r="C1302" s="334" t="s">
        <v>1174</v>
      </c>
      <c r="D1302" s="203" t="str">
        <f t="shared" si="40"/>
        <v>兵庫県加古川市</v>
      </c>
      <c r="E1302" s="334">
        <v>210</v>
      </c>
      <c r="F1302" s="203">
        <f t="shared" si="41"/>
        <v>1</v>
      </c>
    </row>
    <row r="1303" spans="1:6">
      <c r="A1303" s="334">
        <v>212</v>
      </c>
      <c r="B1303" s="334" t="s">
        <v>278</v>
      </c>
      <c r="C1303" s="334" t="s">
        <v>1793</v>
      </c>
      <c r="D1303" s="203" t="str">
        <f t="shared" si="40"/>
        <v>兵庫県赤穂市</v>
      </c>
      <c r="E1303" s="334">
        <v>212</v>
      </c>
      <c r="F1303" s="203">
        <f t="shared" si="41"/>
        <v>1</v>
      </c>
    </row>
    <row r="1304" spans="1:6">
      <c r="A1304" s="334">
        <v>213</v>
      </c>
      <c r="B1304" s="334" t="s">
        <v>278</v>
      </c>
      <c r="C1304" s="334" t="s">
        <v>533</v>
      </c>
      <c r="D1304" s="203" t="str">
        <f t="shared" si="40"/>
        <v>兵庫県西脇市</v>
      </c>
      <c r="E1304" s="334">
        <v>213</v>
      </c>
      <c r="F1304" s="203">
        <f t="shared" si="41"/>
        <v>1</v>
      </c>
    </row>
    <row r="1305" spans="1:6">
      <c r="A1305" s="334">
        <v>214</v>
      </c>
      <c r="B1305" s="334" t="s">
        <v>278</v>
      </c>
      <c r="C1305" s="334" t="s">
        <v>1794</v>
      </c>
      <c r="D1305" s="203" t="str">
        <f t="shared" si="40"/>
        <v>兵庫県宝塚市</v>
      </c>
      <c r="E1305" s="334">
        <v>214</v>
      </c>
      <c r="F1305" s="203">
        <f t="shared" si="41"/>
        <v>1</v>
      </c>
    </row>
    <row r="1306" spans="1:6">
      <c r="A1306" s="334">
        <v>215</v>
      </c>
      <c r="B1306" s="334" t="s">
        <v>278</v>
      </c>
      <c r="C1306" s="334" t="s">
        <v>1164</v>
      </c>
      <c r="D1306" s="203" t="str">
        <f t="shared" si="40"/>
        <v>兵庫県三木市</v>
      </c>
      <c r="E1306" s="334">
        <v>215</v>
      </c>
      <c r="F1306" s="203">
        <f t="shared" si="41"/>
        <v>1</v>
      </c>
    </row>
    <row r="1307" spans="1:6">
      <c r="A1307" s="334">
        <v>216</v>
      </c>
      <c r="B1307" s="334" t="s">
        <v>278</v>
      </c>
      <c r="C1307" s="334" t="s">
        <v>1795</v>
      </c>
      <c r="D1307" s="203" t="str">
        <f t="shared" si="40"/>
        <v>兵庫県高砂市</v>
      </c>
      <c r="E1307" s="334">
        <v>216</v>
      </c>
      <c r="F1307" s="203">
        <f t="shared" si="41"/>
        <v>1</v>
      </c>
    </row>
    <row r="1308" spans="1:6">
      <c r="A1308" s="334">
        <v>217</v>
      </c>
      <c r="B1308" s="334" t="s">
        <v>278</v>
      </c>
      <c r="C1308" s="334" t="s">
        <v>1797</v>
      </c>
      <c r="D1308" s="203" t="str">
        <f t="shared" si="40"/>
        <v>兵庫県川西市</v>
      </c>
      <c r="E1308" s="334">
        <v>217</v>
      </c>
      <c r="F1308" s="203">
        <f t="shared" si="41"/>
        <v>1</v>
      </c>
    </row>
    <row r="1309" spans="1:6">
      <c r="A1309" s="334">
        <v>218</v>
      </c>
      <c r="B1309" s="334" t="s">
        <v>278</v>
      </c>
      <c r="C1309" s="334" t="s">
        <v>1800</v>
      </c>
      <c r="D1309" s="203" t="str">
        <f t="shared" si="40"/>
        <v>兵庫県小野市</v>
      </c>
      <c r="E1309" s="334">
        <v>218</v>
      </c>
      <c r="F1309" s="203">
        <f t="shared" si="41"/>
        <v>1</v>
      </c>
    </row>
    <row r="1310" spans="1:6">
      <c r="A1310" s="334">
        <v>219</v>
      </c>
      <c r="B1310" s="334" t="s">
        <v>278</v>
      </c>
      <c r="C1310" s="334" t="s">
        <v>1801</v>
      </c>
      <c r="D1310" s="203" t="str">
        <f t="shared" si="40"/>
        <v>兵庫県三田市</v>
      </c>
      <c r="E1310" s="334">
        <v>219</v>
      </c>
      <c r="F1310" s="203">
        <f t="shared" si="41"/>
        <v>1</v>
      </c>
    </row>
    <row r="1311" spans="1:6">
      <c r="A1311" s="334">
        <v>220</v>
      </c>
      <c r="B1311" s="334" t="s">
        <v>278</v>
      </c>
      <c r="C1311" s="334" t="s">
        <v>1231</v>
      </c>
      <c r="D1311" s="203" t="str">
        <f t="shared" si="40"/>
        <v>兵庫県加西市</v>
      </c>
      <c r="E1311" s="334">
        <v>220</v>
      </c>
      <c r="F1311" s="203">
        <f t="shared" si="41"/>
        <v>1</v>
      </c>
    </row>
    <row r="1312" spans="1:6">
      <c r="A1312" s="334">
        <v>221</v>
      </c>
      <c r="B1312" s="334" t="s">
        <v>278</v>
      </c>
      <c r="C1312" s="334" t="s">
        <v>127</v>
      </c>
      <c r="D1312" s="203" t="str">
        <f t="shared" si="40"/>
        <v>兵庫県丹波篠山市</v>
      </c>
      <c r="E1312" s="334">
        <v>221</v>
      </c>
      <c r="F1312" s="203">
        <f t="shared" si="41"/>
        <v>1</v>
      </c>
    </row>
    <row r="1313" spans="1:6">
      <c r="A1313" s="334">
        <v>222</v>
      </c>
      <c r="B1313" s="334" t="s">
        <v>278</v>
      </c>
      <c r="C1313" s="334" t="s">
        <v>310</v>
      </c>
      <c r="D1313" s="203" t="str">
        <f t="shared" si="40"/>
        <v>兵庫県養父市</v>
      </c>
      <c r="E1313" s="334">
        <v>222</v>
      </c>
      <c r="F1313" s="203">
        <f t="shared" si="41"/>
        <v>1</v>
      </c>
    </row>
    <row r="1314" spans="1:6">
      <c r="A1314" s="334">
        <v>223</v>
      </c>
      <c r="B1314" s="334" t="s">
        <v>278</v>
      </c>
      <c r="C1314" s="334" t="s">
        <v>1752</v>
      </c>
      <c r="D1314" s="203" t="str">
        <f t="shared" si="40"/>
        <v>兵庫県丹波市</v>
      </c>
      <c r="E1314" s="334">
        <v>223</v>
      </c>
      <c r="F1314" s="203">
        <f t="shared" si="41"/>
        <v>1</v>
      </c>
    </row>
    <row r="1315" spans="1:6">
      <c r="A1315" s="334">
        <v>224</v>
      </c>
      <c r="B1315" s="334" t="s">
        <v>278</v>
      </c>
      <c r="C1315" s="334" t="s">
        <v>1802</v>
      </c>
      <c r="D1315" s="203" t="str">
        <f t="shared" si="40"/>
        <v>兵庫県南あわじ市</v>
      </c>
      <c r="E1315" s="334">
        <v>224</v>
      </c>
      <c r="F1315" s="203">
        <f t="shared" si="41"/>
        <v>1</v>
      </c>
    </row>
    <row r="1316" spans="1:6">
      <c r="A1316" s="334">
        <v>225</v>
      </c>
      <c r="B1316" s="334" t="s">
        <v>278</v>
      </c>
      <c r="C1316" s="334" t="s">
        <v>402</v>
      </c>
      <c r="D1316" s="203" t="str">
        <f t="shared" si="40"/>
        <v>兵庫県朝来市</v>
      </c>
      <c r="E1316" s="334">
        <v>225</v>
      </c>
      <c r="F1316" s="203">
        <f t="shared" si="41"/>
        <v>1</v>
      </c>
    </row>
    <row r="1317" spans="1:6">
      <c r="A1317" s="334">
        <v>226</v>
      </c>
      <c r="B1317" s="334" t="s">
        <v>278</v>
      </c>
      <c r="C1317" s="334" t="s">
        <v>1429</v>
      </c>
      <c r="D1317" s="203" t="str">
        <f t="shared" si="40"/>
        <v>兵庫県淡路市</v>
      </c>
      <c r="E1317" s="334">
        <v>226</v>
      </c>
      <c r="F1317" s="203">
        <f t="shared" si="41"/>
        <v>1</v>
      </c>
    </row>
    <row r="1318" spans="1:6">
      <c r="A1318" s="334">
        <v>227</v>
      </c>
      <c r="B1318" s="334" t="s">
        <v>278</v>
      </c>
      <c r="C1318" s="334" t="s">
        <v>332</v>
      </c>
      <c r="D1318" s="203" t="str">
        <f t="shared" si="40"/>
        <v>兵庫県宍粟市</v>
      </c>
      <c r="E1318" s="334">
        <v>227</v>
      </c>
      <c r="F1318" s="203">
        <f t="shared" si="41"/>
        <v>1</v>
      </c>
    </row>
    <row r="1319" spans="1:6">
      <c r="A1319" s="334">
        <v>228</v>
      </c>
      <c r="B1319" s="334" t="s">
        <v>278</v>
      </c>
      <c r="C1319" s="334" t="s">
        <v>186</v>
      </c>
      <c r="D1319" s="203" t="str">
        <f t="shared" si="40"/>
        <v>兵庫県加東市</v>
      </c>
      <c r="E1319" s="334">
        <v>228</v>
      </c>
      <c r="F1319" s="203">
        <f t="shared" si="41"/>
        <v>1</v>
      </c>
    </row>
    <row r="1320" spans="1:6">
      <c r="A1320" s="334">
        <v>229</v>
      </c>
      <c r="B1320" s="334" t="s">
        <v>278</v>
      </c>
      <c r="C1320" s="334" t="s">
        <v>1625</v>
      </c>
      <c r="D1320" s="203" t="str">
        <f t="shared" si="40"/>
        <v>兵庫県たつの市</v>
      </c>
      <c r="E1320" s="334">
        <v>229</v>
      </c>
      <c r="F1320" s="203">
        <f t="shared" si="41"/>
        <v>1</v>
      </c>
    </row>
    <row r="1321" spans="1:6">
      <c r="A1321" s="334">
        <v>301</v>
      </c>
      <c r="B1321" s="334" t="s">
        <v>278</v>
      </c>
      <c r="C1321" s="334" t="s">
        <v>1507</v>
      </c>
      <c r="D1321" s="203" t="str">
        <f t="shared" si="40"/>
        <v>兵庫県猪名川町</v>
      </c>
      <c r="E1321" s="334">
        <v>301</v>
      </c>
      <c r="F1321" s="203">
        <f t="shared" si="41"/>
        <v>1</v>
      </c>
    </row>
    <row r="1322" spans="1:6">
      <c r="A1322" s="334">
        <v>365</v>
      </c>
      <c r="B1322" s="334" t="s">
        <v>278</v>
      </c>
      <c r="C1322" s="334" t="s">
        <v>1376</v>
      </c>
      <c r="D1322" s="203" t="str">
        <f t="shared" si="40"/>
        <v>兵庫県多可町</v>
      </c>
      <c r="E1322" s="334">
        <v>365</v>
      </c>
      <c r="F1322" s="203">
        <f t="shared" si="41"/>
        <v>1</v>
      </c>
    </row>
    <row r="1323" spans="1:6">
      <c r="A1323" s="334">
        <v>381</v>
      </c>
      <c r="B1323" s="334" t="s">
        <v>278</v>
      </c>
      <c r="C1323" s="334" t="s">
        <v>1599</v>
      </c>
      <c r="D1323" s="203" t="str">
        <f t="shared" si="40"/>
        <v>兵庫県稲美町</v>
      </c>
      <c r="E1323" s="334">
        <v>381</v>
      </c>
      <c r="F1323" s="203">
        <f t="shared" si="41"/>
        <v>1</v>
      </c>
    </row>
    <row r="1324" spans="1:6">
      <c r="A1324" s="334">
        <v>382</v>
      </c>
      <c r="B1324" s="334" t="s">
        <v>278</v>
      </c>
      <c r="C1324" s="334" t="s">
        <v>1804</v>
      </c>
      <c r="D1324" s="203" t="str">
        <f t="shared" si="40"/>
        <v>兵庫県播磨町</v>
      </c>
      <c r="E1324" s="334">
        <v>382</v>
      </c>
      <c r="F1324" s="203">
        <f t="shared" si="41"/>
        <v>1</v>
      </c>
    </row>
    <row r="1325" spans="1:6">
      <c r="A1325" s="334">
        <v>442</v>
      </c>
      <c r="B1325" s="334" t="s">
        <v>278</v>
      </c>
      <c r="C1325" s="334" t="s">
        <v>1805</v>
      </c>
      <c r="D1325" s="203" t="str">
        <f t="shared" si="40"/>
        <v>兵庫県市川町</v>
      </c>
      <c r="E1325" s="334">
        <v>442</v>
      </c>
      <c r="F1325" s="203">
        <f t="shared" si="41"/>
        <v>1</v>
      </c>
    </row>
    <row r="1326" spans="1:6">
      <c r="A1326" s="334">
        <v>443</v>
      </c>
      <c r="B1326" s="334" t="s">
        <v>278</v>
      </c>
      <c r="C1326" s="334" t="s">
        <v>1721</v>
      </c>
      <c r="D1326" s="203" t="str">
        <f t="shared" si="40"/>
        <v>兵庫県福崎町</v>
      </c>
      <c r="E1326" s="334">
        <v>443</v>
      </c>
      <c r="F1326" s="203">
        <f t="shared" si="41"/>
        <v>1</v>
      </c>
    </row>
    <row r="1327" spans="1:6">
      <c r="A1327" s="334">
        <v>446</v>
      </c>
      <c r="B1327" s="334" t="s">
        <v>278</v>
      </c>
      <c r="C1327" s="334" t="s">
        <v>609</v>
      </c>
      <c r="D1327" s="203" t="str">
        <f t="shared" si="40"/>
        <v>兵庫県神河町</v>
      </c>
      <c r="E1327" s="334">
        <v>446</v>
      </c>
      <c r="F1327" s="203">
        <f t="shared" si="41"/>
        <v>1</v>
      </c>
    </row>
    <row r="1328" spans="1:6">
      <c r="A1328" s="334">
        <v>464</v>
      </c>
      <c r="B1328" s="334" t="s">
        <v>278</v>
      </c>
      <c r="C1328" s="334" t="s">
        <v>214</v>
      </c>
      <c r="D1328" s="203" t="str">
        <f t="shared" si="40"/>
        <v>兵庫県太子町</v>
      </c>
      <c r="E1328" s="334">
        <v>464</v>
      </c>
      <c r="F1328" s="203">
        <f t="shared" si="41"/>
        <v>1</v>
      </c>
    </row>
    <row r="1329" spans="1:6">
      <c r="A1329" s="334">
        <v>481</v>
      </c>
      <c r="B1329" s="334" t="s">
        <v>278</v>
      </c>
      <c r="C1329" s="334" t="s">
        <v>1188</v>
      </c>
      <c r="D1329" s="203" t="str">
        <f t="shared" si="40"/>
        <v>兵庫県上郡町</v>
      </c>
      <c r="E1329" s="334">
        <v>481</v>
      </c>
      <c r="F1329" s="203">
        <f t="shared" si="41"/>
        <v>1</v>
      </c>
    </row>
    <row r="1330" spans="1:6">
      <c r="A1330" s="334">
        <v>501</v>
      </c>
      <c r="B1330" s="334" t="s">
        <v>278</v>
      </c>
      <c r="C1330" s="334" t="s">
        <v>1655</v>
      </c>
      <c r="D1330" s="203" t="str">
        <f t="shared" si="40"/>
        <v>兵庫県佐用町</v>
      </c>
      <c r="E1330" s="334">
        <v>501</v>
      </c>
      <c r="F1330" s="203">
        <f t="shared" si="41"/>
        <v>1</v>
      </c>
    </row>
    <row r="1331" spans="1:6">
      <c r="A1331" s="334">
        <v>585</v>
      </c>
      <c r="B1331" s="334" t="s">
        <v>278</v>
      </c>
      <c r="C1331" s="334" t="s">
        <v>1807</v>
      </c>
      <c r="D1331" s="203" t="str">
        <f t="shared" si="40"/>
        <v>兵庫県香美町</v>
      </c>
      <c r="E1331" s="334">
        <v>585</v>
      </c>
      <c r="F1331" s="203">
        <f t="shared" si="41"/>
        <v>1</v>
      </c>
    </row>
    <row r="1332" spans="1:6">
      <c r="A1332" s="334">
        <v>586</v>
      </c>
      <c r="B1332" s="334" t="s">
        <v>278</v>
      </c>
      <c r="C1332" s="334" t="s">
        <v>756</v>
      </c>
      <c r="D1332" s="203" t="str">
        <f t="shared" si="40"/>
        <v>兵庫県新温泉町</v>
      </c>
      <c r="E1332" s="334">
        <v>586</v>
      </c>
      <c r="F1332" s="203">
        <f t="shared" si="41"/>
        <v>1</v>
      </c>
    </row>
    <row r="1333" spans="1:6">
      <c r="A1333" s="334">
        <v>201</v>
      </c>
      <c r="B1333" s="334" t="s">
        <v>395</v>
      </c>
      <c r="C1333" s="334" t="s">
        <v>728</v>
      </c>
      <c r="D1333" s="203" t="str">
        <f t="shared" si="40"/>
        <v>奈良県奈良市</v>
      </c>
      <c r="E1333" s="334">
        <v>201</v>
      </c>
      <c r="F1333" s="203">
        <f t="shared" si="41"/>
        <v>1</v>
      </c>
    </row>
    <row r="1334" spans="1:6">
      <c r="A1334" s="334">
        <v>202</v>
      </c>
      <c r="B1334" s="334" t="s">
        <v>395</v>
      </c>
      <c r="C1334" s="334" t="s">
        <v>940</v>
      </c>
      <c r="D1334" s="203" t="str">
        <f t="shared" si="40"/>
        <v>奈良県大和高田市</v>
      </c>
      <c r="E1334" s="334">
        <v>202</v>
      </c>
      <c r="F1334" s="203">
        <f t="shared" si="41"/>
        <v>1</v>
      </c>
    </row>
    <row r="1335" spans="1:6">
      <c r="A1335" s="334">
        <v>203</v>
      </c>
      <c r="B1335" s="334" t="s">
        <v>395</v>
      </c>
      <c r="C1335" s="334" t="s">
        <v>1562</v>
      </c>
      <c r="D1335" s="203" t="str">
        <f t="shared" si="40"/>
        <v>奈良県大和郡山市</v>
      </c>
      <c r="E1335" s="334">
        <v>203</v>
      </c>
      <c r="F1335" s="203">
        <f t="shared" si="41"/>
        <v>1</v>
      </c>
    </row>
    <row r="1336" spans="1:6">
      <c r="A1336" s="334">
        <v>204</v>
      </c>
      <c r="B1336" s="334" t="s">
        <v>395</v>
      </c>
      <c r="C1336" s="334" t="s">
        <v>865</v>
      </c>
      <c r="D1336" s="203" t="str">
        <f t="shared" si="40"/>
        <v>奈良県天理市</v>
      </c>
      <c r="E1336" s="334">
        <v>204</v>
      </c>
      <c r="F1336" s="203">
        <f t="shared" si="41"/>
        <v>1</v>
      </c>
    </row>
    <row r="1337" spans="1:6">
      <c r="A1337" s="334">
        <v>205</v>
      </c>
      <c r="B1337" s="334" t="s">
        <v>395</v>
      </c>
      <c r="C1337" s="334" t="s">
        <v>1808</v>
      </c>
      <c r="D1337" s="203" t="str">
        <f t="shared" si="40"/>
        <v>奈良県橿原市</v>
      </c>
      <c r="E1337" s="334">
        <v>205</v>
      </c>
      <c r="F1337" s="203">
        <f t="shared" si="41"/>
        <v>1</v>
      </c>
    </row>
    <row r="1338" spans="1:6">
      <c r="A1338" s="334">
        <v>206</v>
      </c>
      <c r="B1338" s="334" t="s">
        <v>395</v>
      </c>
      <c r="C1338" s="334" t="s">
        <v>453</v>
      </c>
      <c r="D1338" s="203" t="str">
        <f t="shared" si="40"/>
        <v>奈良県桜井市</v>
      </c>
      <c r="E1338" s="334">
        <v>206</v>
      </c>
      <c r="F1338" s="203">
        <f t="shared" si="41"/>
        <v>1</v>
      </c>
    </row>
    <row r="1339" spans="1:6">
      <c r="A1339" s="334">
        <v>207</v>
      </c>
      <c r="B1339" s="334" t="s">
        <v>395</v>
      </c>
      <c r="C1339" s="334" t="s">
        <v>1317</v>
      </c>
      <c r="D1339" s="203" t="str">
        <f t="shared" si="40"/>
        <v>奈良県五條市</v>
      </c>
      <c r="E1339" s="334">
        <v>207</v>
      </c>
      <c r="F1339" s="203">
        <f t="shared" si="41"/>
        <v>1</v>
      </c>
    </row>
    <row r="1340" spans="1:6">
      <c r="A1340" s="334">
        <v>208</v>
      </c>
      <c r="B1340" s="334" t="s">
        <v>395</v>
      </c>
      <c r="C1340" s="334" t="s">
        <v>1809</v>
      </c>
      <c r="D1340" s="203" t="str">
        <f t="shared" si="40"/>
        <v>奈良県御所市</v>
      </c>
      <c r="E1340" s="334">
        <v>208</v>
      </c>
      <c r="F1340" s="203">
        <f t="shared" si="41"/>
        <v>1</v>
      </c>
    </row>
    <row r="1341" spans="1:6">
      <c r="A1341" s="334">
        <v>209</v>
      </c>
      <c r="B1341" s="334" t="s">
        <v>395</v>
      </c>
      <c r="C1341" s="334" t="s">
        <v>1810</v>
      </c>
      <c r="D1341" s="203" t="str">
        <f t="shared" si="40"/>
        <v>奈良県生駒市</v>
      </c>
      <c r="E1341" s="334">
        <v>209</v>
      </c>
      <c r="F1341" s="203">
        <f t="shared" si="41"/>
        <v>1</v>
      </c>
    </row>
    <row r="1342" spans="1:6">
      <c r="A1342" s="334">
        <v>210</v>
      </c>
      <c r="B1342" s="334" t="s">
        <v>395</v>
      </c>
      <c r="C1342" s="334" t="s">
        <v>1798</v>
      </c>
      <c r="D1342" s="203" t="str">
        <f t="shared" si="40"/>
        <v>奈良県香芝市</v>
      </c>
      <c r="E1342" s="334">
        <v>210</v>
      </c>
      <c r="F1342" s="203">
        <f t="shared" si="41"/>
        <v>1</v>
      </c>
    </row>
    <row r="1343" spans="1:6">
      <c r="A1343" s="334">
        <v>211</v>
      </c>
      <c r="B1343" s="334" t="s">
        <v>395</v>
      </c>
      <c r="C1343" s="334" t="s">
        <v>1813</v>
      </c>
      <c r="D1343" s="203" t="str">
        <f t="shared" si="40"/>
        <v>奈良県葛城市</v>
      </c>
      <c r="E1343" s="334">
        <v>211</v>
      </c>
      <c r="F1343" s="203">
        <f t="shared" si="41"/>
        <v>1</v>
      </c>
    </row>
    <row r="1344" spans="1:6">
      <c r="A1344" s="334">
        <v>212</v>
      </c>
      <c r="B1344" s="334" t="s">
        <v>395</v>
      </c>
      <c r="C1344" s="334" t="s">
        <v>1814</v>
      </c>
      <c r="D1344" s="203" t="str">
        <f t="shared" si="40"/>
        <v>奈良県宇陀市</v>
      </c>
      <c r="E1344" s="334">
        <v>212</v>
      </c>
      <c r="F1344" s="203">
        <f t="shared" si="41"/>
        <v>1</v>
      </c>
    </row>
    <row r="1345" spans="1:6">
      <c r="A1345" s="334">
        <v>322</v>
      </c>
      <c r="B1345" s="334" t="s">
        <v>395</v>
      </c>
      <c r="C1345" s="334" t="s">
        <v>1816</v>
      </c>
      <c r="D1345" s="203" t="str">
        <f t="shared" si="40"/>
        <v>奈良県山添村</v>
      </c>
      <c r="E1345" s="334">
        <v>322</v>
      </c>
      <c r="F1345" s="203">
        <f t="shared" si="41"/>
        <v>1</v>
      </c>
    </row>
    <row r="1346" spans="1:6">
      <c r="A1346" s="334">
        <v>342</v>
      </c>
      <c r="B1346" s="334" t="s">
        <v>395</v>
      </c>
      <c r="C1346" s="334" t="s">
        <v>299</v>
      </c>
      <c r="D1346" s="203" t="str">
        <f t="shared" ref="D1346:D1409" si="42">B1346&amp;C1346</f>
        <v>奈良県平群町</v>
      </c>
      <c r="E1346" s="334">
        <v>342</v>
      </c>
      <c r="F1346" s="203">
        <f t="shared" ref="F1346:F1409" si="43">COUNTIF(D:D,D1346)</f>
        <v>1</v>
      </c>
    </row>
    <row r="1347" spans="1:6">
      <c r="A1347" s="334">
        <v>343</v>
      </c>
      <c r="B1347" s="334" t="s">
        <v>395</v>
      </c>
      <c r="C1347" s="334" t="s">
        <v>485</v>
      </c>
      <c r="D1347" s="203" t="str">
        <f t="shared" si="42"/>
        <v>奈良県三郷町</v>
      </c>
      <c r="E1347" s="334">
        <v>343</v>
      </c>
      <c r="F1347" s="203">
        <f t="shared" si="43"/>
        <v>1</v>
      </c>
    </row>
    <row r="1348" spans="1:6">
      <c r="A1348" s="334">
        <v>344</v>
      </c>
      <c r="B1348" s="334" t="s">
        <v>395</v>
      </c>
      <c r="C1348" s="334" t="s">
        <v>687</v>
      </c>
      <c r="D1348" s="203" t="str">
        <f t="shared" si="42"/>
        <v>奈良県斑鳩町</v>
      </c>
      <c r="E1348" s="334">
        <v>344</v>
      </c>
      <c r="F1348" s="203">
        <f t="shared" si="43"/>
        <v>1</v>
      </c>
    </row>
    <row r="1349" spans="1:6">
      <c r="A1349" s="334">
        <v>345</v>
      </c>
      <c r="B1349" s="334" t="s">
        <v>395</v>
      </c>
      <c r="C1349" s="334" t="s">
        <v>1220</v>
      </c>
      <c r="D1349" s="203" t="str">
        <f t="shared" si="42"/>
        <v>奈良県安堵町</v>
      </c>
      <c r="E1349" s="334">
        <v>345</v>
      </c>
      <c r="F1349" s="203">
        <f t="shared" si="43"/>
        <v>1</v>
      </c>
    </row>
    <row r="1350" spans="1:6">
      <c r="A1350" s="334">
        <v>361</v>
      </c>
      <c r="B1350" s="334" t="s">
        <v>395</v>
      </c>
      <c r="C1350" s="334" t="s">
        <v>986</v>
      </c>
      <c r="D1350" s="203" t="str">
        <f t="shared" si="42"/>
        <v>奈良県川西町</v>
      </c>
      <c r="E1350" s="334">
        <v>361</v>
      </c>
      <c r="F1350" s="203">
        <f t="shared" si="43"/>
        <v>1</v>
      </c>
    </row>
    <row r="1351" spans="1:6">
      <c r="A1351" s="334">
        <v>362</v>
      </c>
      <c r="B1351" s="334" t="s">
        <v>395</v>
      </c>
      <c r="C1351" s="334" t="s">
        <v>1817</v>
      </c>
      <c r="D1351" s="203" t="str">
        <f t="shared" si="42"/>
        <v>奈良県三宅町</v>
      </c>
      <c r="E1351" s="334">
        <v>362</v>
      </c>
      <c r="F1351" s="203">
        <f t="shared" si="43"/>
        <v>1</v>
      </c>
    </row>
    <row r="1352" spans="1:6">
      <c r="A1352" s="334">
        <v>363</v>
      </c>
      <c r="B1352" s="334" t="s">
        <v>395</v>
      </c>
      <c r="C1352" s="334" t="s">
        <v>1030</v>
      </c>
      <c r="D1352" s="203" t="str">
        <f t="shared" si="42"/>
        <v>奈良県田原本町</v>
      </c>
      <c r="E1352" s="334">
        <v>363</v>
      </c>
      <c r="F1352" s="203">
        <f t="shared" si="43"/>
        <v>1</v>
      </c>
    </row>
    <row r="1353" spans="1:6">
      <c r="A1353" s="334">
        <v>385</v>
      </c>
      <c r="B1353" s="334" t="s">
        <v>395</v>
      </c>
      <c r="C1353" s="334" t="s">
        <v>1818</v>
      </c>
      <c r="D1353" s="203" t="str">
        <f t="shared" si="42"/>
        <v>奈良県曽爾村</v>
      </c>
      <c r="E1353" s="334">
        <v>385</v>
      </c>
      <c r="F1353" s="203">
        <f t="shared" si="43"/>
        <v>1</v>
      </c>
    </row>
    <row r="1354" spans="1:6">
      <c r="A1354" s="334">
        <v>386</v>
      </c>
      <c r="B1354" s="334" t="s">
        <v>395</v>
      </c>
      <c r="C1354" s="334" t="s">
        <v>1819</v>
      </c>
      <c r="D1354" s="203" t="str">
        <f t="shared" si="42"/>
        <v>奈良県御杖村</v>
      </c>
      <c r="E1354" s="334">
        <v>386</v>
      </c>
      <c r="F1354" s="203">
        <f t="shared" si="43"/>
        <v>1</v>
      </c>
    </row>
    <row r="1355" spans="1:6">
      <c r="A1355" s="334">
        <v>401</v>
      </c>
      <c r="B1355" s="334" t="s">
        <v>395</v>
      </c>
      <c r="C1355" s="334" t="s">
        <v>1820</v>
      </c>
      <c r="D1355" s="203" t="str">
        <f t="shared" si="42"/>
        <v>奈良県高取町</v>
      </c>
      <c r="E1355" s="334">
        <v>401</v>
      </c>
      <c r="F1355" s="203">
        <f t="shared" si="43"/>
        <v>1</v>
      </c>
    </row>
    <row r="1356" spans="1:6">
      <c r="A1356" s="334">
        <v>402</v>
      </c>
      <c r="B1356" s="334" t="s">
        <v>395</v>
      </c>
      <c r="C1356" s="334" t="s">
        <v>1821</v>
      </c>
      <c r="D1356" s="203" t="str">
        <f t="shared" si="42"/>
        <v>奈良県明日香村</v>
      </c>
      <c r="E1356" s="334">
        <v>402</v>
      </c>
      <c r="F1356" s="203">
        <f t="shared" si="43"/>
        <v>1</v>
      </c>
    </row>
    <row r="1357" spans="1:6">
      <c r="A1357" s="334">
        <v>424</v>
      </c>
      <c r="B1357" s="334" t="s">
        <v>395</v>
      </c>
      <c r="C1357" s="334" t="s">
        <v>1823</v>
      </c>
      <c r="D1357" s="203" t="str">
        <f t="shared" si="42"/>
        <v>奈良県上牧町</v>
      </c>
      <c r="E1357" s="334">
        <v>424</v>
      </c>
      <c r="F1357" s="203">
        <f t="shared" si="43"/>
        <v>1</v>
      </c>
    </row>
    <row r="1358" spans="1:6">
      <c r="A1358" s="334">
        <v>425</v>
      </c>
      <c r="B1358" s="334" t="s">
        <v>395</v>
      </c>
      <c r="C1358" s="334" t="s">
        <v>641</v>
      </c>
      <c r="D1358" s="203" t="str">
        <f t="shared" si="42"/>
        <v>奈良県王寺町</v>
      </c>
      <c r="E1358" s="334">
        <v>425</v>
      </c>
      <c r="F1358" s="203">
        <f t="shared" si="43"/>
        <v>1</v>
      </c>
    </row>
    <row r="1359" spans="1:6">
      <c r="A1359" s="334">
        <v>426</v>
      </c>
      <c r="B1359" s="334" t="s">
        <v>395</v>
      </c>
      <c r="C1359" s="334" t="s">
        <v>298</v>
      </c>
      <c r="D1359" s="203" t="str">
        <f t="shared" si="42"/>
        <v>奈良県広陵町</v>
      </c>
      <c r="E1359" s="334">
        <v>426</v>
      </c>
      <c r="F1359" s="203">
        <f t="shared" si="43"/>
        <v>1</v>
      </c>
    </row>
    <row r="1360" spans="1:6">
      <c r="A1360" s="334">
        <v>427</v>
      </c>
      <c r="B1360" s="334" t="s">
        <v>395</v>
      </c>
      <c r="C1360" s="334" t="s">
        <v>1824</v>
      </c>
      <c r="D1360" s="203" t="str">
        <f t="shared" si="42"/>
        <v>奈良県河合町</v>
      </c>
      <c r="E1360" s="334">
        <v>427</v>
      </c>
      <c r="F1360" s="203">
        <f t="shared" si="43"/>
        <v>1</v>
      </c>
    </row>
    <row r="1361" spans="1:6">
      <c r="A1361" s="334">
        <v>441</v>
      </c>
      <c r="B1361" s="334" t="s">
        <v>395</v>
      </c>
      <c r="C1361" s="334" t="s">
        <v>843</v>
      </c>
      <c r="D1361" s="203" t="str">
        <f t="shared" si="42"/>
        <v>奈良県吉野町</v>
      </c>
      <c r="E1361" s="334">
        <v>441</v>
      </c>
      <c r="F1361" s="203">
        <f t="shared" si="43"/>
        <v>1</v>
      </c>
    </row>
    <row r="1362" spans="1:6">
      <c r="A1362" s="334">
        <v>442</v>
      </c>
      <c r="B1362" s="334" t="s">
        <v>395</v>
      </c>
      <c r="C1362" s="334" t="s">
        <v>1826</v>
      </c>
      <c r="D1362" s="203" t="str">
        <f t="shared" si="42"/>
        <v>奈良県大淀町</v>
      </c>
      <c r="E1362" s="334">
        <v>442</v>
      </c>
      <c r="F1362" s="203">
        <f t="shared" si="43"/>
        <v>1</v>
      </c>
    </row>
    <row r="1363" spans="1:6">
      <c r="A1363" s="334">
        <v>443</v>
      </c>
      <c r="B1363" s="334" t="s">
        <v>395</v>
      </c>
      <c r="C1363" s="334" t="s">
        <v>1829</v>
      </c>
      <c r="D1363" s="203" t="str">
        <f t="shared" si="42"/>
        <v>奈良県下市町</v>
      </c>
      <c r="E1363" s="334">
        <v>443</v>
      </c>
      <c r="F1363" s="203">
        <f t="shared" si="43"/>
        <v>1</v>
      </c>
    </row>
    <row r="1364" spans="1:6">
      <c r="A1364" s="334">
        <v>444</v>
      </c>
      <c r="B1364" s="334" t="s">
        <v>395</v>
      </c>
      <c r="C1364" s="334" t="s">
        <v>32</v>
      </c>
      <c r="D1364" s="203" t="str">
        <f t="shared" si="42"/>
        <v>奈良県黒滝村</v>
      </c>
      <c r="E1364" s="334">
        <v>444</v>
      </c>
      <c r="F1364" s="203">
        <f t="shared" si="43"/>
        <v>1</v>
      </c>
    </row>
    <row r="1365" spans="1:6">
      <c r="A1365" s="334">
        <v>446</v>
      </c>
      <c r="B1365" s="334" t="s">
        <v>395</v>
      </c>
      <c r="C1365" s="334" t="s">
        <v>1831</v>
      </c>
      <c r="D1365" s="203" t="str">
        <f t="shared" si="42"/>
        <v>奈良県天川村</v>
      </c>
      <c r="E1365" s="334">
        <v>446</v>
      </c>
      <c r="F1365" s="203">
        <f t="shared" si="43"/>
        <v>1</v>
      </c>
    </row>
    <row r="1366" spans="1:6">
      <c r="A1366" s="334">
        <v>447</v>
      </c>
      <c r="B1366" s="334" t="s">
        <v>395</v>
      </c>
      <c r="C1366" s="334" t="s">
        <v>1362</v>
      </c>
      <c r="D1366" s="203" t="str">
        <f t="shared" si="42"/>
        <v>奈良県野迫川村</v>
      </c>
      <c r="E1366" s="334">
        <v>447</v>
      </c>
      <c r="F1366" s="203">
        <f t="shared" si="43"/>
        <v>1</v>
      </c>
    </row>
    <row r="1367" spans="1:6">
      <c r="A1367" s="334">
        <v>449</v>
      </c>
      <c r="B1367" s="334" t="s">
        <v>395</v>
      </c>
      <c r="C1367" s="334" t="s">
        <v>1833</v>
      </c>
      <c r="D1367" s="203" t="str">
        <f t="shared" si="42"/>
        <v>奈良県十津川村</v>
      </c>
      <c r="E1367" s="334">
        <v>449</v>
      </c>
      <c r="F1367" s="203">
        <f t="shared" si="43"/>
        <v>1</v>
      </c>
    </row>
    <row r="1368" spans="1:6">
      <c r="A1368" s="334">
        <v>450</v>
      </c>
      <c r="B1368" s="334" t="s">
        <v>395</v>
      </c>
      <c r="C1368" s="334" t="s">
        <v>409</v>
      </c>
      <c r="D1368" s="203" t="str">
        <f t="shared" si="42"/>
        <v>奈良県下北山村</v>
      </c>
      <c r="E1368" s="334">
        <v>450</v>
      </c>
      <c r="F1368" s="203">
        <f t="shared" si="43"/>
        <v>1</v>
      </c>
    </row>
    <row r="1369" spans="1:6">
      <c r="A1369" s="334">
        <v>451</v>
      </c>
      <c r="B1369" s="334" t="s">
        <v>395</v>
      </c>
      <c r="C1369" s="334" t="s">
        <v>1834</v>
      </c>
      <c r="D1369" s="203" t="str">
        <f t="shared" si="42"/>
        <v>奈良県上北山村</v>
      </c>
      <c r="E1369" s="334">
        <v>451</v>
      </c>
      <c r="F1369" s="203">
        <f t="shared" si="43"/>
        <v>1</v>
      </c>
    </row>
    <row r="1370" spans="1:6">
      <c r="A1370" s="334">
        <v>452</v>
      </c>
      <c r="B1370" s="334" t="s">
        <v>395</v>
      </c>
      <c r="C1370" s="334" t="s">
        <v>1486</v>
      </c>
      <c r="D1370" s="203" t="str">
        <f t="shared" si="42"/>
        <v>奈良県川上村</v>
      </c>
      <c r="E1370" s="334">
        <v>452</v>
      </c>
      <c r="F1370" s="203">
        <f t="shared" si="43"/>
        <v>1</v>
      </c>
    </row>
    <row r="1371" spans="1:6">
      <c r="A1371" s="334">
        <v>453</v>
      </c>
      <c r="B1371" s="334" t="s">
        <v>395</v>
      </c>
      <c r="C1371" s="334" t="s">
        <v>1835</v>
      </c>
      <c r="D1371" s="203" t="str">
        <f t="shared" si="42"/>
        <v>奈良県東吉野村</v>
      </c>
      <c r="E1371" s="334">
        <v>453</v>
      </c>
      <c r="F1371" s="203">
        <f t="shared" si="43"/>
        <v>1</v>
      </c>
    </row>
    <row r="1372" spans="1:6">
      <c r="A1372" s="334">
        <v>201</v>
      </c>
      <c r="B1372" s="334" t="s">
        <v>1836</v>
      </c>
      <c r="C1372" s="334" t="s">
        <v>1838</v>
      </c>
      <c r="D1372" s="203" t="str">
        <f t="shared" si="42"/>
        <v>和歌山県和歌山市</v>
      </c>
      <c r="E1372" s="334">
        <v>201</v>
      </c>
      <c r="F1372" s="203">
        <f t="shared" si="43"/>
        <v>1</v>
      </c>
    </row>
    <row r="1373" spans="1:6">
      <c r="A1373" s="334">
        <v>202</v>
      </c>
      <c r="B1373" s="334" t="s">
        <v>1836</v>
      </c>
      <c r="C1373" s="334" t="s">
        <v>1589</v>
      </c>
      <c r="D1373" s="203" t="str">
        <f t="shared" si="42"/>
        <v>和歌山県海南市</v>
      </c>
      <c r="E1373" s="334">
        <v>202</v>
      </c>
      <c r="F1373" s="203">
        <f t="shared" si="43"/>
        <v>1</v>
      </c>
    </row>
    <row r="1374" spans="1:6">
      <c r="A1374" s="334">
        <v>203</v>
      </c>
      <c r="B1374" s="334" t="s">
        <v>1836</v>
      </c>
      <c r="C1374" s="334" t="s">
        <v>1778</v>
      </c>
      <c r="D1374" s="203" t="str">
        <f t="shared" si="42"/>
        <v>和歌山県橋本市</v>
      </c>
      <c r="E1374" s="334">
        <v>203</v>
      </c>
      <c r="F1374" s="203">
        <f t="shared" si="43"/>
        <v>1</v>
      </c>
    </row>
    <row r="1375" spans="1:6">
      <c r="A1375" s="334">
        <v>204</v>
      </c>
      <c r="B1375" s="334" t="s">
        <v>1836</v>
      </c>
      <c r="C1375" s="334" t="s">
        <v>1840</v>
      </c>
      <c r="D1375" s="203" t="str">
        <f t="shared" si="42"/>
        <v>和歌山県有田市</v>
      </c>
      <c r="E1375" s="334">
        <v>204</v>
      </c>
      <c r="F1375" s="203">
        <f t="shared" si="43"/>
        <v>1</v>
      </c>
    </row>
    <row r="1376" spans="1:6">
      <c r="A1376" s="334">
        <v>205</v>
      </c>
      <c r="B1376" s="334" t="s">
        <v>1836</v>
      </c>
      <c r="C1376" s="334" t="s">
        <v>1842</v>
      </c>
      <c r="D1376" s="203" t="str">
        <f t="shared" si="42"/>
        <v>和歌山県御坊市</v>
      </c>
      <c r="E1376" s="334">
        <v>205</v>
      </c>
      <c r="F1376" s="203">
        <f t="shared" si="43"/>
        <v>1</v>
      </c>
    </row>
    <row r="1377" spans="1:6">
      <c r="A1377" s="334">
        <v>206</v>
      </c>
      <c r="B1377" s="334" t="s">
        <v>1836</v>
      </c>
      <c r="C1377" s="334" t="s">
        <v>1843</v>
      </c>
      <c r="D1377" s="203" t="str">
        <f t="shared" si="42"/>
        <v>和歌山県田辺市</v>
      </c>
      <c r="E1377" s="334">
        <v>206</v>
      </c>
      <c r="F1377" s="203">
        <f t="shared" si="43"/>
        <v>1</v>
      </c>
    </row>
    <row r="1378" spans="1:6">
      <c r="A1378" s="334">
        <v>207</v>
      </c>
      <c r="B1378" s="334" t="s">
        <v>1836</v>
      </c>
      <c r="C1378" s="334" t="s">
        <v>1300</v>
      </c>
      <c r="D1378" s="203" t="str">
        <f t="shared" si="42"/>
        <v>和歌山県新宮市</v>
      </c>
      <c r="E1378" s="334">
        <v>207</v>
      </c>
      <c r="F1378" s="203">
        <f t="shared" si="43"/>
        <v>1</v>
      </c>
    </row>
    <row r="1379" spans="1:6">
      <c r="A1379" s="334">
        <v>208</v>
      </c>
      <c r="B1379" s="334" t="s">
        <v>1836</v>
      </c>
      <c r="C1379" s="334" t="s">
        <v>1844</v>
      </c>
      <c r="D1379" s="203" t="str">
        <f t="shared" si="42"/>
        <v>和歌山県紀の川市</v>
      </c>
      <c r="E1379" s="334">
        <v>208</v>
      </c>
      <c r="F1379" s="203">
        <f t="shared" si="43"/>
        <v>1</v>
      </c>
    </row>
    <row r="1380" spans="1:6">
      <c r="A1380" s="334">
        <v>209</v>
      </c>
      <c r="B1380" s="334" t="s">
        <v>1836</v>
      </c>
      <c r="C1380" s="334" t="s">
        <v>515</v>
      </c>
      <c r="D1380" s="203" t="str">
        <f t="shared" si="42"/>
        <v>和歌山県岩出市</v>
      </c>
      <c r="E1380" s="334">
        <v>209</v>
      </c>
      <c r="F1380" s="203">
        <f t="shared" si="43"/>
        <v>1</v>
      </c>
    </row>
    <row r="1381" spans="1:6">
      <c r="A1381" s="334">
        <v>304</v>
      </c>
      <c r="B1381" s="334" t="s">
        <v>1836</v>
      </c>
      <c r="C1381" s="334" t="s">
        <v>1845</v>
      </c>
      <c r="D1381" s="203" t="str">
        <f t="shared" si="42"/>
        <v>和歌山県紀美野町</v>
      </c>
      <c r="E1381" s="334">
        <v>304</v>
      </c>
      <c r="F1381" s="203">
        <f t="shared" si="43"/>
        <v>1</v>
      </c>
    </row>
    <row r="1382" spans="1:6">
      <c r="A1382" s="334">
        <v>341</v>
      </c>
      <c r="B1382" s="334" t="s">
        <v>1836</v>
      </c>
      <c r="C1382" s="334" t="s">
        <v>1636</v>
      </c>
      <c r="D1382" s="203" t="str">
        <f t="shared" si="42"/>
        <v>和歌山県かつらぎ町</v>
      </c>
      <c r="E1382" s="334">
        <v>341</v>
      </c>
      <c r="F1382" s="203">
        <f t="shared" si="43"/>
        <v>1</v>
      </c>
    </row>
    <row r="1383" spans="1:6">
      <c r="A1383" s="334">
        <v>343</v>
      </c>
      <c r="B1383" s="334" t="s">
        <v>1836</v>
      </c>
      <c r="C1383" s="334" t="s">
        <v>1846</v>
      </c>
      <c r="D1383" s="203" t="str">
        <f t="shared" si="42"/>
        <v>和歌山県九度山町</v>
      </c>
      <c r="E1383" s="334">
        <v>343</v>
      </c>
      <c r="F1383" s="203">
        <f t="shared" si="43"/>
        <v>1</v>
      </c>
    </row>
    <row r="1384" spans="1:6">
      <c r="A1384" s="334">
        <v>344</v>
      </c>
      <c r="B1384" s="334" t="s">
        <v>1836</v>
      </c>
      <c r="C1384" s="334" t="s">
        <v>1847</v>
      </c>
      <c r="D1384" s="203" t="str">
        <f t="shared" si="42"/>
        <v>和歌山県高野町</v>
      </c>
      <c r="E1384" s="334">
        <v>344</v>
      </c>
      <c r="F1384" s="203">
        <f t="shared" si="43"/>
        <v>1</v>
      </c>
    </row>
    <row r="1385" spans="1:6">
      <c r="A1385" s="334">
        <v>361</v>
      </c>
      <c r="B1385" s="334" t="s">
        <v>1836</v>
      </c>
      <c r="C1385" s="334" t="s">
        <v>1136</v>
      </c>
      <c r="D1385" s="203" t="str">
        <f t="shared" si="42"/>
        <v>和歌山県湯浅町</v>
      </c>
      <c r="E1385" s="334">
        <v>361</v>
      </c>
      <c r="F1385" s="203">
        <f t="shared" si="43"/>
        <v>1</v>
      </c>
    </row>
    <row r="1386" spans="1:6">
      <c r="A1386" s="334">
        <v>362</v>
      </c>
      <c r="B1386" s="334" t="s">
        <v>1836</v>
      </c>
      <c r="C1386" s="334" t="s">
        <v>258</v>
      </c>
      <c r="D1386" s="203" t="str">
        <f t="shared" si="42"/>
        <v>和歌山県広川町</v>
      </c>
      <c r="E1386" s="334">
        <v>362</v>
      </c>
      <c r="F1386" s="203">
        <f t="shared" si="43"/>
        <v>1</v>
      </c>
    </row>
    <row r="1387" spans="1:6">
      <c r="A1387" s="334">
        <v>366</v>
      </c>
      <c r="B1387" s="334" t="s">
        <v>1836</v>
      </c>
      <c r="C1387" s="334" t="s">
        <v>1848</v>
      </c>
      <c r="D1387" s="203" t="str">
        <f t="shared" si="42"/>
        <v>和歌山県有田川町</v>
      </c>
      <c r="E1387" s="334">
        <v>366</v>
      </c>
      <c r="F1387" s="203">
        <f t="shared" si="43"/>
        <v>1</v>
      </c>
    </row>
    <row r="1388" spans="1:6">
      <c r="A1388" s="334">
        <v>381</v>
      </c>
      <c r="B1388" s="334" t="s">
        <v>1836</v>
      </c>
      <c r="C1388" s="334" t="s">
        <v>1473</v>
      </c>
      <c r="D1388" s="203" t="str">
        <f t="shared" si="42"/>
        <v>和歌山県美浜町</v>
      </c>
      <c r="E1388" s="334">
        <v>381</v>
      </c>
      <c r="F1388" s="203">
        <f t="shared" si="43"/>
        <v>1</v>
      </c>
    </row>
    <row r="1389" spans="1:6">
      <c r="A1389" s="334">
        <v>382</v>
      </c>
      <c r="B1389" s="334" t="s">
        <v>1836</v>
      </c>
      <c r="C1389" s="334" t="s">
        <v>663</v>
      </c>
      <c r="D1389" s="203" t="str">
        <f t="shared" si="42"/>
        <v>和歌山県日高町</v>
      </c>
      <c r="E1389" s="334">
        <v>382</v>
      </c>
      <c r="F1389" s="203">
        <f t="shared" si="43"/>
        <v>1</v>
      </c>
    </row>
    <row r="1390" spans="1:6">
      <c r="A1390" s="334">
        <v>383</v>
      </c>
      <c r="B1390" s="334" t="s">
        <v>1836</v>
      </c>
      <c r="C1390" s="334" t="s">
        <v>585</v>
      </c>
      <c r="D1390" s="203" t="str">
        <f t="shared" si="42"/>
        <v>和歌山県由良町</v>
      </c>
      <c r="E1390" s="334">
        <v>383</v>
      </c>
      <c r="F1390" s="203">
        <f t="shared" si="43"/>
        <v>1</v>
      </c>
    </row>
    <row r="1391" spans="1:6">
      <c r="A1391" s="334">
        <v>390</v>
      </c>
      <c r="B1391" s="334" t="s">
        <v>1836</v>
      </c>
      <c r="C1391" s="334" t="s">
        <v>1503</v>
      </c>
      <c r="D1391" s="203" t="str">
        <f t="shared" si="42"/>
        <v>和歌山県印南町</v>
      </c>
      <c r="E1391" s="334">
        <v>390</v>
      </c>
      <c r="F1391" s="203">
        <f t="shared" si="43"/>
        <v>1</v>
      </c>
    </row>
    <row r="1392" spans="1:6">
      <c r="A1392" s="334">
        <v>391</v>
      </c>
      <c r="B1392" s="334" t="s">
        <v>1836</v>
      </c>
      <c r="C1392" s="334" t="s">
        <v>1849</v>
      </c>
      <c r="D1392" s="203" t="str">
        <f t="shared" si="42"/>
        <v>和歌山県みなべ町</v>
      </c>
      <c r="E1392" s="334">
        <v>391</v>
      </c>
      <c r="F1392" s="203">
        <f t="shared" si="43"/>
        <v>1</v>
      </c>
    </row>
    <row r="1393" spans="1:6">
      <c r="A1393" s="334">
        <v>392</v>
      </c>
      <c r="B1393" s="334" t="s">
        <v>1836</v>
      </c>
      <c r="C1393" s="334" t="s">
        <v>1850</v>
      </c>
      <c r="D1393" s="203" t="str">
        <f t="shared" si="42"/>
        <v>和歌山県日高川町</v>
      </c>
      <c r="E1393" s="334">
        <v>392</v>
      </c>
      <c r="F1393" s="203">
        <f t="shared" si="43"/>
        <v>1</v>
      </c>
    </row>
    <row r="1394" spans="1:6">
      <c r="A1394" s="334">
        <v>401</v>
      </c>
      <c r="B1394" s="334" t="s">
        <v>1836</v>
      </c>
      <c r="C1394" s="334" t="s">
        <v>1851</v>
      </c>
      <c r="D1394" s="203" t="str">
        <f t="shared" si="42"/>
        <v>和歌山県白浜町</v>
      </c>
      <c r="E1394" s="334">
        <v>401</v>
      </c>
      <c r="F1394" s="203">
        <f t="shared" si="43"/>
        <v>1</v>
      </c>
    </row>
    <row r="1395" spans="1:6">
      <c r="A1395" s="334">
        <v>404</v>
      </c>
      <c r="B1395" s="334" t="s">
        <v>1836</v>
      </c>
      <c r="C1395" s="334" t="s">
        <v>1852</v>
      </c>
      <c r="D1395" s="203" t="str">
        <f t="shared" si="42"/>
        <v>和歌山県上富田町</v>
      </c>
      <c r="E1395" s="334">
        <v>404</v>
      </c>
      <c r="F1395" s="203">
        <f t="shared" si="43"/>
        <v>1</v>
      </c>
    </row>
    <row r="1396" spans="1:6">
      <c r="A1396" s="334">
        <v>406</v>
      </c>
      <c r="B1396" s="334" t="s">
        <v>1836</v>
      </c>
      <c r="C1396" s="334" t="s">
        <v>911</v>
      </c>
      <c r="D1396" s="203" t="str">
        <f t="shared" si="42"/>
        <v>和歌山県すさみ町</v>
      </c>
      <c r="E1396" s="334">
        <v>406</v>
      </c>
      <c r="F1396" s="203">
        <f t="shared" si="43"/>
        <v>1</v>
      </c>
    </row>
    <row r="1397" spans="1:6">
      <c r="A1397" s="334">
        <v>421</v>
      </c>
      <c r="B1397" s="334" t="s">
        <v>1836</v>
      </c>
      <c r="C1397" s="334" t="s">
        <v>1321</v>
      </c>
      <c r="D1397" s="203" t="str">
        <f t="shared" si="42"/>
        <v>和歌山県那智勝浦町</v>
      </c>
      <c r="E1397" s="334">
        <v>421</v>
      </c>
      <c r="F1397" s="203">
        <f t="shared" si="43"/>
        <v>1</v>
      </c>
    </row>
    <row r="1398" spans="1:6">
      <c r="A1398" s="334">
        <v>422</v>
      </c>
      <c r="B1398" s="334" t="s">
        <v>1836</v>
      </c>
      <c r="C1398" s="334" t="s">
        <v>1853</v>
      </c>
      <c r="D1398" s="203" t="str">
        <f t="shared" si="42"/>
        <v>和歌山県太地町</v>
      </c>
      <c r="E1398" s="334">
        <v>422</v>
      </c>
      <c r="F1398" s="203">
        <f t="shared" si="43"/>
        <v>1</v>
      </c>
    </row>
    <row r="1399" spans="1:6">
      <c r="A1399" s="334">
        <v>424</v>
      </c>
      <c r="B1399" s="334" t="s">
        <v>1836</v>
      </c>
      <c r="C1399" s="334" t="s">
        <v>1762</v>
      </c>
      <c r="D1399" s="203" t="str">
        <f t="shared" si="42"/>
        <v>和歌山県古座川町</v>
      </c>
      <c r="E1399" s="334">
        <v>424</v>
      </c>
      <c r="F1399" s="203">
        <f t="shared" si="43"/>
        <v>1</v>
      </c>
    </row>
    <row r="1400" spans="1:6">
      <c r="A1400" s="334">
        <v>427</v>
      </c>
      <c r="B1400" s="334" t="s">
        <v>1836</v>
      </c>
      <c r="C1400" s="334" t="s">
        <v>1854</v>
      </c>
      <c r="D1400" s="203" t="str">
        <f t="shared" si="42"/>
        <v>和歌山県北山村</v>
      </c>
      <c r="E1400" s="334">
        <v>427</v>
      </c>
      <c r="F1400" s="203">
        <f t="shared" si="43"/>
        <v>1</v>
      </c>
    </row>
    <row r="1401" spans="1:6">
      <c r="A1401" s="334">
        <v>428</v>
      </c>
      <c r="B1401" s="334" t="s">
        <v>1836</v>
      </c>
      <c r="C1401" s="334" t="s">
        <v>1856</v>
      </c>
      <c r="D1401" s="203" t="str">
        <f t="shared" si="42"/>
        <v>和歌山県串本町</v>
      </c>
      <c r="E1401" s="334">
        <v>428</v>
      </c>
      <c r="F1401" s="203">
        <f t="shared" si="43"/>
        <v>1</v>
      </c>
    </row>
    <row r="1402" spans="1:6">
      <c r="A1402" s="334">
        <v>201</v>
      </c>
      <c r="B1402" s="334" t="s">
        <v>1857</v>
      </c>
      <c r="C1402" s="334" t="s">
        <v>1859</v>
      </c>
      <c r="D1402" s="203" t="str">
        <f t="shared" si="42"/>
        <v>鳥取県鳥取市</v>
      </c>
      <c r="E1402" s="334">
        <v>201</v>
      </c>
      <c r="F1402" s="203">
        <f t="shared" si="43"/>
        <v>1</v>
      </c>
    </row>
    <row r="1403" spans="1:6">
      <c r="A1403" s="334">
        <v>202</v>
      </c>
      <c r="B1403" s="334" t="s">
        <v>1857</v>
      </c>
      <c r="C1403" s="334" t="s">
        <v>1862</v>
      </c>
      <c r="D1403" s="203" t="str">
        <f t="shared" si="42"/>
        <v>鳥取県米子市</v>
      </c>
      <c r="E1403" s="334">
        <v>202</v>
      </c>
      <c r="F1403" s="203">
        <f t="shared" si="43"/>
        <v>1</v>
      </c>
    </row>
    <row r="1404" spans="1:6">
      <c r="A1404" s="334">
        <v>203</v>
      </c>
      <c r="B1404" s="334" t="s">
        <v>1857</v>
      </c>
      <c r="C1404" s="334" t="s">
        <v>1865</v>
      </c>
      <c r="D1404" s="203" t="str">
        <f t="shared" si="42"/>
        <v>鳥取県倉吉市</v>
      </c>
      <c r="E1404" s="334">
        <v>203</v>
      </c>
      <c r="F1404" s="203">
        <f t="shared" si="43"/>
        <v>1</v>
      </c>
    </row>
    <row r="1405" spans="1:6">
      <c r="A1405" s="334">
        <v>204</v>
      </c>
      <c r="B1405" s="334" t="s">
        <v>1857</v>
      </c>
      <c r="C1405" s="334" t="s">
        <v>1866</v>
      </c>
      <c r="D1405" s="203" t="str">
        <f t="shared" si="42"/>
        <v>鳥取県境港市</v>
      </c>
      <c r="E1405" s="334">
        <v>204</v>
      </c>
      <c r="F1405" s="203">
        <f t="shared" si="43"/>
        <v>1</v>
      </c>
    </row>
    <row r="1406" spans="1:6">
      <c r="A1406" s="334">
        <v>302</v>
      </c>
      <c r="B1406" s="334" t="s">
        <v>1857</v>
      </c>
      <c r="C1406" s="334" t="s">
        <v>1581</v>
      </c>
      <c r="D1406" s="203" t="str">
        <f t="shared" si="42"/>
        <v>鳥取県岩美町</v>
      </c>
      <c r="E1406" s="334">
        <v>302</v>
      </c>
      <c r="F1406" s="203">
        <f t="shared" si="43"/>
        <v>1</v>
      </c>
    </row>
    <row r="1407" spans="1:6">
      <c r="A1407" s="334">
        <v>325</v>
      </c>
      <c r="B1407" s="334" t="s">
        <v>1857</v>
      </c>
      <c r="C1407" s="334" t="s">
        <v>1868</v>
      </c>
      <c r="D1407" s="203" t="str">
        <f t="shared" si="42"/>
        <v>鳥取県若桜町</v>
      </c>
      <c r="E1407" s="334">
        <v>325</v>
      </c>
      <c r="F1407" s="203">
        <f t="shared" si="43"/>
        <v>1</v>
      </c>
    </row>
    <row r="1408" spans="1:6">
      <c r="A1408" s="334">
        <v>328</v>
      </c>
      <c r="B1408" s="334" t="s">
        <v>1857</v>
      </c>
      <c r="C1408" s="334" t="s">
        <v>1869</v>
      </c>
      <c r="D1408" s="203" t="str">
        <f t="shared" si="42"/>
        <v>鳥取県智頭町</v>
      </c>
      <c r="E1408" s="334">
        <v>328</v>
      </c>
      <c r="F1408" s="203">
        <f t="shared" si="43"/>
        <v>1</v>
      </c>
    </row>
    <row r="1409" spans="1:6">
      <c r="A1409" s="334">
        <v>329</v>
      </c>
      <c r="B1409" s="334" t="s">
        <v>1857</v>
      </c>
      <c r="C1409" s="334" t="s">
        <v>1870</v>
      </c>
      <c r="D1409" s="203" t="str">
        <f t="shared" si="42"/>
        <v>鳥取県八頭町</v>
      </c>
      <c r="E1409" s="334">
        <v>329</v>
      </c>
      <c r="F1409" s="203">
        <f t="shared" si="43"/>
        <v>1</v>
      </c>
    </row>
    <row r="1410" spans="1:6">
      <c r="A1410" s="334">
        <v>364</v>
      </c>
      <c r="B1410" s="334" t="s">
        <v>1857</v>
      </c>
      <c r="C1410" s="334" t="s">
        <v>1871</v>
      </c>
      <c r="D1410" s="203" t="str">
        <f t="shared" ref="D1410:D1473" si="44">B1410&amp;C1410</f>
        <v>鳥取県三朝町</v>
      </c>
      <c r="E1410" s="334">
        <v>364</v>
      </c>
      <c r="F1410" s="203">
        <f t="shared" ref="F1410:F1473" si="45">COUNTIF(D:D,D1410)</f>
        <v>1</v>
      </c>
    </row>
    <row r="1411" spans="1:6">
      <c r="A1411" s="334">
        <v>370</v>
      </c>
      <c r="B1411" s="334" t="s">
        <v>1857</v>
      </c>
      <c r="C1411" s="334" t="s">
        <v>910</v>
      </c>
      <c r="D1411" s="203" t="str">
        <f t="shared" si="44"/>
        <v>鳥取県湯梨浜町</v>
      </c>
      <c r="E1411" s="334">
        <v>370</v>
      </c>
      <c r="F1411" s="203">
        <f t="shared" si="45"/>
        <v>1</v>
      </c>
    </row>
    <row r="1412" spans="1:6">
      <c r="A1412" s="334">
        <v>371</v>
      </c>
      <c r="B1412" s="334" t="s">
        <v>1857</v>
      </c>
      <c r="C1412" s="334" t="s">
        <v>1781</v>
      </c>
      <c r="D1412" s="203" t="str">
        <f t="shared" si="44"/>
        <v>鳥取県琴浦町</v>
      </c>
      <c r="E1412" s="334">
        <v>371</v>
      </c>
      <c r="F1412" s="203">
        <f t="shared" si="45"/>
        <v>1</v>
      </c>
    </row>
    <row r="1413" spans="1:6">
      <c r="A1413" s="334">
        <v>372</v>
      </c>
      <c r="B1413" s="334" t="s">
        <v>1857</v>
      </c>
      <c r="C1413" s="334" t="s">
        <v>1872</v>
      </c>
      <c r="D1413" s="203" t="str">
        <f t="shared" si="44"/>
        <v>鳥取県北栄町</v>
      </c>
      <c r="E1413" s="334">
        <v>372</v>
      </c>
      <c r="F1413" s="203">
        <f t="shared" si="45"/>
        <v>1</v>
      </c>
    </row>
    <row r="1414" spans="1:6">
      <c r="A1414" s="334">
        <v>384</v>
      </c>
      <c r="B1414" s="334" t="s">
        <v>1857</v>
      </c>
      <c r="C1414" s="334" t="s">
        <v>1874</v>
      </c>
      <c r="D1414" s="203" t="str">
        <f t="shared" si="44"/>
        <v>鳥取県日吉津村</v>
      </c>
      <c r="E1414" s="334">
        <v>384</v>
      </c>
      <c r="F1414" s="203">
        <f t="shared" si="45"/>
        <v>1</v>
      </c>
    </row>
    <row r="1415" spans="1:6">
      <c r="A1415" s="334">
        <v>386</v>
      </c>
      <c r="B1415" s="334" t="s">
        <v>1857</v>
      </c>
      <c r="C1415" s="334" t="s">
        <v>448</v>
      </c>
      <c r="D1415" s="203" t="str">
        <f t="shared" si="44"/>
        <v>鳥取県大山町</v>
      </c>
      <c r="E1415" s="334">
        <v>386</v>
      </c>
      <c r="F1415" s="203">
        <f t="shared" si="45"/>
        <v>1</v>
      </c>
    </row>
    <row r="1416" spans="1:6">
      <c r="A1416" s="334">
        <v>389</v>
      </c>
      <c r="B1416" s="334" t="s">
        <v>1857</v>
      </c>
      <c r="C1416" s="334" t="s">
        <v>793</v>
      </c>
      <c r="D1416" s="203" t="str">
        <f t="shared" si="44"/>
        <v>鳥取県南部町</v>
      </c>
      <c r="E1416" s="334">
        <v>389</v>
      </c>
      <c r="F1416" s="203">
        <f t="shared" si="45"/>
        <v>1</v>
      </c>
    </row>
    <row r="1417" spans="1:6">
      <c r="A1417" s="334">
        <v>390</v>
      </c>
      <c r="B1417" s="334" t="s">
        <v>1857</v>
      </c>
      <c r="C1417" s="334" t="s">
        <v>1876</v>
      </c>
      <c r="D1417" s="203" t="str">
        <f t="shared" si="44"/>
        <v>鳥取県伯耆町</v>
      </c>
      <c r="E1417" s="334">
        <v>390</v>
      </c>
      <c r="F1417" s="203">
        <f t="shared" si="45"/>
        <v>1</v>
      </c>
    </row>
    <row r="1418" spans="1:6">
      <c r="A1418" s="334">
        <v>401</v>
      </c>
      <c r="B1418" s="334" t="s">
        <v>1857</v>
      </c>
      <c r="C1418" s="334" t="s">
        <v>1877</v>
      </c>
      <c r="D1418" s="203" t="str">
        <f t="shared" si="44"/>
        <v>鳥取県日南町</v>
      </c>
      <c r="E1418" s="334">
        <v>401</v>
      </c>
      <c r="F1418" s="203">
        <f t="shared" si="45"/>
        <v>1</v>
      </c>
    </row>
    <row r="1419" spans="1:6">
      <c r="A1419" s="334">
        <v>402</v>
      </c>
      <c r="B1419" s="334" t="s">
        <v>1857</v>
      </c>
      <c r="C1419" s="334" t="s">
        <v>283</v>
      </c>
      <c r="D1419" s="203" t="str">
        <f t="shared" si="44"/>
        <v>鳥取県日野町</v>
      </c>
      <c r="E1419" s="334">
        <v>402</v>
      </c>
      <c r="F1419" s="203">
        <f t="shared" si="45"/>
        <v>1</v>
      </c>
    </row>
    <row r="1420" spans="1:6">
      <c r="A1420" s="334">
        <v>403</v>
      </c>
      <c r="B1420" s="334" t="s">
        <v>1857</v>
      </c>
      <c r="C1420" s="334" t="s">
        <v>1880</v>
      </c>
      <c r="D1420" s="203" t="str">
        <f t="shared" si="44"/>
        <v>鳥取県江府町</v>
      </c>
      <c r="E1420" s="334">
        <v>403</v>
      </c>
      <c r="F1420" s="203">
        <f t="shared" si="45"/>
        <v>1</v>
      </c>
    </row>
    <row r="1421" spans="1:6">
      <c r="A1421" s="334">
        <v>201</v>
      </c>
      <c r="B1421" s="334" t="s">
        <v>1881</v>
      </c>
      <c r="C1421" s="334" t="s">
        <v>1882</v>
      </c>
      <c r="D1421" s="203" t="str">
        <f t="shared" si="44"/>
        <v>島根県松江市</v>
      </c>
      <c r="E1421" s="334">
        <v>201</v>
      </c>
      <c r="F1421" s="203">
        <f t="shared" si="45"/>
        <v>1</v>
      </c>
    </row>
    <row r="1422" spans="1:6">
      <c r="A1422" s="334">
        <v>202</v>
      </c>
      <c r="B1422" s="334" t="s">
        <v>1881</v>
      </c>
      <c r="C1422" s="334" t="s">
        <v>1782</v>
      </c>
      <c r="D1422" s="203" t="str">
        <f t="shared" si="44"/>
        <v>島根県浜田市</v>
      </c>
      <c r="E1422" s="334">
        <v>202</v>
      </c>
      <c r="F1422" s="203">
        <f t="shared" si="45"/>
        <v>1</v>
      </c>
    </row>
    <row r="1423" spans="1:6">
      <c r="A1423" s="334">
        <v>203</v>
      </c>
      <c r="B1423" s="334" t="s">
        <v>1881</v>
      </c>
      <c r="C1423" s="334" t="s">
        <v>64</v>
      </c>
      <c r="D1423" s="203" t="str">
        <f t="shared" si="44"/>
        <v>島根県出雲市</v>
      </c>
      <c r="E1423" s="334">
        <v>203</v>
      </c>
      <c r="F1423" s="203">
        <f t="shared" si="45"/>
        <v>1</v>
      </c>
    </row>
    <row r="1424" spans="1:6">
      <c r="A1424" s="334">
        <v>204</v>
      </c>
      <c r="B1424" s="334" t="s">
        <v>1881</v>
      </c>
      <c r="C1424" s="334" t="s">
        <v>1883</v>
      </c>
      <c r="D1424" s="203" t="str">
        <f t="shared" si="44"/>
        <v>島根県益田市</v>
      </c>
      <c r="E1424" s="334">
        <v>204</v>
      </c>
      <c r="F1424" s="203">
        <f t="shared" si="45"/>
        <v>1</v>
      </c>
    </row>
    <row r="1425" spans="1:6">
      <c r="A1425" s="334">
        <v>205</v>
      </c>
      <c r="B1425" s="334" t="s">
        <v>1881</v>
      </c>
      <c r="C1425" s="334" t="s">
        <v>558</v>
      </c>
      <c r="D1425" s="203" t="str">
        <f t="shared" si="44"/>
        <v>島根県大田市</v>
      </c>
      <c r="E1425" s="334">
        <v>205</v>
      </c>
      <c r="F1425" s="203">
        <f t="shared" si="45"/>
        <v>1</v>
      </c>
    </row>
    <row r="1426" spans="1:6">
      <c r="A1426" s="334">
        <v>206</v>
      </c>
      <c r="B1426" s="334" t="s">
        <v>1881</v>
      </c>
      <c r="C1426" s="334" t="s">
        <v>1884</v>
      </c>
      <c r="D1426" s="203" t="str">
        <f t="shared" si="44"/>
        <v>島根県安来市</v>
      </c>
      <c r="E1426" s="334">
        <v>206</v>
      </c>
      <c r="F1426" s="203">
        <f t="shared" si="45"/>
        <v>1</v>
      </c>
    </row>
    <row r="1427" spans="1:6">
      <c r="A1427" s="334">
        <v>207</v>
      </c>
      <c r="B1427" s="334" t="s">
        <v>1881</v>
      </c>
      <c r="C1427" s="334" t="s">
        <v>1792</v>
      </c>
      <c r="D1427" s="203" t="str">
        <f t="shared" si="44"/>
        <v>島根県江津市</v>
      </c>
      <c r="E1427" s="334">
        <v>207</v>
      </c>
      <c r="F1427" s="203">
        <f t="shared" si="45"/>
        <v>1</v>
      </c>
    </row>
    <row r="1428" spans="1:6">
      <c r="A1428" s="334">
        <v>209</v>
      </c>
      <c r="B1428" s="334" t="s">
        <v>1881</v>
      </c>
      <c r="C1428" s="334" t="s">
        <v>1307</v>
      </c>
      <c r="D1428" s="203" t="str">
        <f t="shared" si="44"/>
        <v>島根県雲南市</v>
      </c>
      <c r="E1428" s="334">
        <v>209</v>
      </c>
      <c r="F1428" s="203">
        <f t="shared" si="45"/>
        <v>1</v>
      </c>
    </row>
    <row r="1429" spans="1:6">
      <c r="A1429" s="334">
        <v>343</v>
      </c>
      <c r="B1429" s="334" t="s">
        <v>1881</v>
      </c>
      <c r="C1429" s="334" t="s">
        <v>922</v>
      </c>
      <c r="D1429" s="203" t="str">
        <f t="shared" si="44"/>
        <v>島根県奥出雲町</v>
      </c>
      <c r="E1429" s="334">
        <v>343</v>
      </c>
      <c r="F1429" s="203">
        <f t="shared" si="45"/>
        <v>1</v>
      </c>
    </row>
    <row r="1430" spans="1:6">
      <c r="A1430" s="334">
        <v>386</v>
      </c>
      <c r="B1430" s="334" t="s">
        <v>1881</v>
      </c>
      <c r="C1430" s="334" t="s">
        <v>571</v>
      </c>
      <c r="D1430" s="203" t="str">
        <f t="shared" si="44"/>
        <v>島根県飯南町</v>
      </c>
      <c r="E1430" s="334">
        <v>386</v>
      </c>
      <c r="F1430" s="203">
        <f t="shared" si="45"/>
        <v>1</v>
      </c>
    </row>
    <row r="1431" spans="1:6">
      <c r="A1431" s="334">
        <v>441</v>
      </c>
      <c r="B1431" s="334" t="s">
        <v>1881</v>
      </c>
      <c r="C1431" s="334" t="s">
        <v>1885</v>
      </c>
      <c r="D1431" s="203" t="str">
        <f t="shared" si="44"/>
        <v>島根県川本町</v>
      </c>
      <c r="E1431" s="334">
        <v>441</v>
      </c>
      <c r="F1431" s="203">
        <f t="shared" si="45"/>
        <v>1</v>
      </c>
    </row>
    <row r="1432" spans="1:6">
      <c r="A1432" s="334">
        <v>448</v>
      </c>
      <c r="B1432" s="334" t="s">
        <v>1881</v>
      </c>
      <c r="C1432" s="334" t="s">
        <v>621</v>
      </c>
      <c r="D1432" s="203" t="str">
        <f t="shared" si="44"/>
        <v>島根県美郷町</v>
      </c>
      <c r="E1432" s="334">
        <v>448</v>
      </c>
      <c r="F1432" s="203">
        <f t="shared" si="45"/>
        <v>1</v>
      </c>
    </row>
    <row r="1433" spans="1:6">
      <c r="A1433" s="334">
        <v>449</v>
      </c>
      <c r="B1433" s="334" t="s">
        <v>1881</v>
      </c>
      <c r="C1433" s="334" t="s">
        <v>1886</v>
      </c>
      <c r="D1433" s="203" t="str">
        <f t="shared" si="44"/>
        <v>島根県邑南町</v>
      </c>
      <c r="E1433" s="334">
        <v>449</v>
      </c>
      <c r="F1433" s="203">
        <f t="shared" si="45"/>
        <v>1</v>
      </c>
    </row>
    <row r="1434" spans="1:6">
      <c r="A1434" s="334">
        <v>501</v>
      </c>
      <c r="B1434" s="334" t="s">
        <v>1881</v>
      </c>
      <c r="C1434" s="334" t="s">
        <v>1153</v>
      </c>
      <c r="D1434" s="203" t="str">
        <f t="shared" si="44"/>
        <v>島根県津和野町</v>
      </c>
      <c r="E1434" s="334">
        <v>501</v>
      </c>
      <c r="F1434" s="203">
        <f t="shared" si="45"/>
        <v>1</v>
      </c>
    </row>
    <row r="1435" spans="1:6">
      <c r="A1435" s="334">
        <v>505</v>
      </c>
      <c r="B1435" s="334" t="s">
        <v>1881</v>
      </c>
      <c r="C1435" s="334" t="s">
        <v>1887</v>
      </c>
      <c r="D1435" s="203" t="str">
        <f t="shared" si="44"/>
        <v>島根県吉賀町</v>
      </c>
      <c r="E1435" s="334">
        <v>505</v>
      </c>
      <c r="F1435" s="203">
        <f t="shared" si="45"/>
        <v>1</v>
      </c>
    </row>
    <row r="1436" spans="1:6">
      <c r="A1436" s="334">
        <v>525</v>
      </c>
      <c r="B1436" s="334" t="s">
        <v>1881</v>
      </c>
      <c r="C1436" s="334" t="s">
        <v>1619</v>
      </c>
      <c r="D1436" s="203" t="str">
        <f t="shared" si="44"/>
        <v>島根県海士町</v>
      </c>
      <c r="E1436" s="334">
        <v>525</v>
      </c>
      <c r="F1436" s="203">
        <f t="shared" si="45"/>
        <v>1</v>
      </c>
    </row>
    <row r="1437" spans="1:6">
      <c r="A1437" s="334">
        <v>526</v>
      </c>
      <c r="B1437" s="334" t="s">
        <v>1881</v>
      </c>
      <c r="C1437" s="334" t="s">
        <v>262</v>
      </c>
      <c r="D1437" s="203" t="str">
        <f t="shared" si="44"/>
        <v>島根県西ノ島町</v>
      </c>
      <c r="E1437" s="334">
        <v>526</v>
      </c>
      <c r="F1437" s="203">
        <f t="shared" si="45"/>
        <v>1</v>
      </c>
    </row>
    <row r="1438" spans="1:6">
      <c r="A1438" s="334">
        <v>527</v>
      </c>
      <c r="B1438" s="334" t="s">
        <v>1881</v>
      </c>
      <c r="C1438" s="334" t="s">
        <v>1889</v>
      </c>
      <c r="D1438" s="203" t="str">
        <f t="shared" si="44"/>
        <v>島根県知夫村</v>
      </c>
      <c r="E1438" s="334">
        <v>527</v>
      </c>
      <c r="F1438" s="203">
        <f t="shared" si="45"/>
        <v>1</v>
      </c>
    </row>
    <row r="1439" spans="1:6">
      <c r="A1439" s="334">
        <v>528</v>
      </c>
      <c r="B1439" s="334" t="s">
        <v>1881</v>
      </c>
      <c r="C1439" s="334" t="s">
        <v>1890</v>
      </c>
      <c r="D1439" s="203" t="str">
        <f t="shared" si="44"/>
        <v>島根県隠岐の島町</v>
      </c>
      <c r="E1439" s="334">
        <v>528</v>
      </c>
      <c r="F1439" s="203">
        <f t="shared" si="45"/>
        <v>1</v>
      </c>
    </row>
    <row r="1440" spans="1:6">
      <c r="A1440" s="334">
        <v>101</v>
      </c>
      <c r="B1440" s="334" t="s">
        <v>1891</v>
      </c>
      <c r="C1440" s="334" t="s">
        <v>923</v>
      </c>
      <c r="D1440" s="203" t="str">
        <f t="shared" si="44"/>
        <v>岡山県岡山市北区</v>
      </c>
      <c r="E1440" s="334">
        <v>101</v>
      </c>
      <c r="F1440" s="203">
        <f t="shared" si="45"/>
        <v>1</v>
      </c>
    </row>
    <row r="1441" spans="1:6">
      <c r="A1441" s="334">
        <v>102</v>
      </c>
      <c r="B1441" s="334" t="s">
        <v>1891</v>
      </c>
      <c r="C1441" s="334" t="s">
        <v>963</v>
      </c>
      <c r="D1441" s="203" t="str">
        <f t="shared" si="44"/>
        <v>岡山県岡山市中区</v>
      </c>
      <c r="E1441" s="334">
        <v>102</v>
      </c>
      <c r="F1441" s="203">
        <f t="shared" si="45"/>
        <v>1</v>
      </c>
    </row>
    <row r="1442" spans="1:6">
      <c r="A1442" s="334">
        <v>103</v>
      </c>
      <c r="B1442" s="334" t="s">
        <v>1891</v>
      </c>
      <c r="C1442" s="334" t="s">
        <v>1894</v>
      </c>
      <c r="D1442" s="203" t="str">
        <f t="shared" si="44"/>
        <v>岡山県岡山市東区</v>
      </c>
      <c r="E1442" s="334">
        <v>103</v>
      </c>
      <c r="F1442" s="203">
        <f t="shared" si="45"/>
        <v>1</v>
      </c>
    </row>
    <row r="1443" spans="1:6">
      <c r="A1443" s="334">
        <v>104</v>
      </c>
      <c r="B1443" s="334" t="s">
        <v>1891</v>
      </c>
      <c r="C1443" s="334" t="s">
        <v>1895</v>
      </c>
      <c r="D1443" s="203" t="str">
        <f t="shared" si="44"/>
        <v>岡山県岡山市南区</v>
      </c>
      <c r="E1443" s="334">
        <v>104</v>
      </c>
      <c r="F1443" s="203">
        <f t="shared" si="45"/>
        <v>1</v>
      </c>
    </row>
    <row r="1444" spans="1:6">
      <c r="A1444" s="334">
        <v>202</v>
      </c>
      <c r="B1444" s="334" t="s">
        <v>1891</v>
      </c>
      <c r="C1444" s="334" t="s">
        <v>311</v>
      </c>
      <c r="D1444" s="203" t="str">
        <f t="shared" si="44"/>
        <v>岡山県倉敷市</v>
      </c>
      <c r="E1444" s="334">
        <v>202</v>
      </c>
      <c r="F1444" s="203">
        <f t="shared" si="45"/>
        <v>1</v>
      </c>
    </row>
    <row r="1445" spans="1:6">
      <c r="A1445" s="334">
        <v>203</v>
      </c>
      <c r="B1445" s="334" t="s">
        <v>1891</v>
      </c>
      <c r="C1445" s="334" t="s">
        <v>1897</v>
      </c>
      <c r="D1445" s="203" t="str">
        <f t="shared" si="44"/>
        <v>岡山県津山市</v>
      </c>
      <c r="E1445" s="334">
        <v>203</v>
      </c>
      <c r="F1445" s="203">
        <f t="shared" si="45"/>
        <v>1</v>
      </c>
    </row>
    <row r="1446" spans="1:6">
      <c r="A1446" s="334">
        <v>204</v>
      </c>
      <c r="B1446" s="334" t="s">
        <v>1891</v>
      </c>
      <c r="C1446" s="334" t="s">
        <v>1898</v>
      </c>
      <c r="D1446" s="203" t="str">
        <f t="shared" si="44"/>
        <v>岡山県玉野市</v>
      </c>
      <c r="E1446" s="334">
        <v>204</v>
      </c>
      <c r="F1446" s="203">
        <f t="shared" si="45"/>
        <v>1</v>
      </c>
    </row>
    <row r="1447" spans="1:6">
      <c r="A1447" s="334">
        <v>205</v>
      </c>
      <c r="B1447" s="334" t="s">
        <v>1891</v>
      </c>
      <c r="C1447" s="334" t="s">
        <v>1878</v>
      </c>
      <c r="D1447" s="203" t="str">
        <f t="shared" si="44"/>
        <v>岡山県笠岡市</v>
      </c>
      <c r="E1447" s="334">
        <v>205</v>
      </c>
      <c r="F1447" s="203">
        <f t="shared" si="45"/>
        <v>1</v>
      </c>
    </row>
    <row r="1448" spans="1:6">
      <c r="A1448" s="334">
        <v>207</v>
      </c>
      <c r="B1448" s="334" t="s">
        <v>1891</v>
      </c>
      <c r="C1448" s="334" t="s">
        <v>670</v>
      </c>
      <c r="D1448" s="203" t="str">
        <f t="shared" si="44"/>
        <v>岡山県井原市</v>
      </c>
      <c r="E1448" s="334">
        <v>207</v>
      </c>
      <c r="F1448" s="203">
        <f t="shared" si="45"/>
        <v>1</v>
      </c>
    </row>
    <row r="1449" spans="1:6">
      <c r="A1449" s="334">
        <v>208</v>
      </c>
      <c r="B1449" s="334" t="s">
        <v>1891</v>
      </c>
      <c r="C1449" s="334" t="s">
        <v>1899</v>
      </c>
      <c r="D1449" s="203" t="str">
        <f t="shared" si="44"/>
        <v>岡山県総社市</v>
      </c>
      <c r="E1449" s="334">
        <v>208</v>
      </c>
      <c r="F1449" s="203">
        <f t="shared" si="45"/>
        <v>1</v>
      </c>
    </row>
    <row r="1450" spans="1:6">
      <c r="A1450" s="334">
        <v>209</v>
      </c>
      <c r="B1450" s="334" t="s">
        <v>1891</v>
      </c>
      <c r="C1450" s="334" t="s">
        <v>1902</v>
      </c>
      <c r="D1450" s="203" t="str">
        <f t="shared" si="44"/>
        <v>岡山県高梁市</v>
      </c>
      <c r="E1450" s="334">
        <v>209</v>
      </c>
      <c r="F1450" s="203">
        <f t="shared" si="45"/>
        <v>1</v>
      </c>
    </row>
    <row r="1451" spans="1:6">
      <c r="A1451" s="334">
        <v>210</v>
      </c>
      <c r="B1451" s="334" t="s">
        <v>1891</v>
      </c>
      <c r="C1451" s="334" t="s">
        <v>1904</v>
      </c>
      <c r="D1451" s="203" t="str">
        <f t="shared" si="44"/>
        <v>岡山県新見市</v>
      </c>
      <c r="E1451" s="334">
        <v>210</v>
      </c>
      <c r="F1451" s="203">
        <f t="shared" si="45"/>
        <v>1</v>
      </c>
    </row>
    <row r="1452" spans="1:6">
      <c r="A1452" s="334">
        <v>211</v>
      </c>
      <c r="B1452" s="334" t="s">
        <v>1891</v>
      </c>
      <c r="C1452" s="334" t="s">
        <v>1905</v>
      </c>
      <c r="D1452" s="203" t="str">
        <f t="shared" si="44"/>
        <v>岡山県備前市</v>
      </c>
      <c r="E1452" s="334">
        <v>211</v>
      </c>
      <c r="F1452" s="203">
        <f t="shared" si="45"/>
        <v>1</v>
      </c>
    </row>
    <row r="1453" spans="1:6">
      <c r="A1453" s="334">
        <v>212</v>
      </c>
      <c r="B1453" s="334" t="s">
        <v>1891</v>
      </c>
      <c r="C1453" s="334" t="s">
        <v>1906</v>
      </c>
      <c r="D1453" s="203" t="str">
        <f t="shared" si="44"/>
        <v>岡山県瀬戸内市</v>
      </c>
      <c r="E1453" s="334">
        <v>212</v>
      </c>
      <c r="F1453" s="203">
        <f t="shared" si="45"/>
        <v>1</v>
      </c>
    </row>
    <row r="1454" spans="1:6">
      <c r="A1454" s="334">
        <v>213</v>
      </c>
      <c r="B1454" s="334" t="s">
        <v>1891</v>
      </c>
      <c r="C1454" s="334" t="s">
        <v>1516</v>
      </c>
      <c r="D1454" s="203" t="str">
        <f t="shared" si="44"/>
        <v>岡山県赤磐市</v>
      </c>
      <c r="E1454" s="334">
        <v>213</v>
      </c>
      <c r="F1454" s="203">
        <f t="shared" si="45"/>
        <v>1</v>
      </c>
    </row>
    <row r="1455" spans="1:6">
      <c r="A1455" s="334">
        <v>214</v>
      </c>
      <c r="B1455" s="334" t="s">
        <v>1891</v>
      </c>
      <c r="C1455" s="334" t="s">
        <v>1907</v>
      </c>
      <c r="D1455" s="203" t="str">
        <f t="shared" si="44"/>
        <v>岡山県真庭市</v>
      </c>
      <c r="E1455" s="334">
        <v>214</v>
      </c>
      <c r="F1455" s="203">
        <f t="shared" si="45"/>
        <v>1</v>
      </c>
    </row>
    <row r="1456" spans="1:6">
      <c r="A1456" s="334">
        <v>215</v>
      </c>
      <c r="B1456" s="334" t="s">
        <v>1891</v>
      </c>
      <c r="C1456" s="334" t="s">
        <v>1908</v>
      </c>
      <c r="D1456" s="203" t="str">
        <f t="shared" si="44"/>
        <v>岡山県美作市</v>
      </c>
      <c r="E1456" s="334">
        <v>215</v>
      </c>
      <c r="F1456" s="203">
        <f t="shared" si="45"/>
        <v>1</v>
      </c>
    </row>
    <row r="1457" spans="1:6">
      <c r="A1457" s="334">
        <v>216</v>
      </c>
      <c r="B1457" s="334" t="s">
        <v>1891</v>
      </c>
      <c r="C1457" s="334" t="s">
        <v>1909</v>
      </c>
      <c r="D1457" s="203" t="str">
        <f t="shared" si="44"/>
        <v>岡山県浅口市</v>
      </c>
      <c r="E1457" s="334">
        <v>216</v>
      </c>
      <c r="F1457" s="203">
        <f t="shared" si="45"/>
        <v>1</v>
      </c>
    </row>
    <row r="1458" spans="1:6">
      <c r="A1458" s="334">
        <v>346</v>
      </c>
      <c r="B1458" s="334" t="s">
        <v>1891</v>
      </c>
      <c r="C1458" s="334" t="s">
        <v>1910</v>
      </c>
      <c r="D1458" s="203" t="str">
        <f t="shared" si="44"/>
        <v>岡山県和気町</v>
      </c>
      <c r="E1458" s="334">
        <v>346</v>
      </c>
      <c r="F1458" s="203">
        <f t="shared" si="45"/>
        <v>1</v>
      </c>
    </row>
    <row r="1459" spans="1:6">
      <c r="A1459" s="334">
        <v>423</v>
      </c>
      <c r="B1459" s="334" t="s">
        <v>1891</v>
      </c>
      <c r="C1459" s="334" t="s">
        <v>744</v>
      </c>
      <c r="D1459" s="203" t="str">
        <f t="shared" si="44"/>
        <v>岡山県早島町</v>
      </c>
      <c r="E1459" s="334">
        <v>423</v>
      </c>
      <c r="F1459" s="203">
        <f t="shared" si="45"/>
        <v>1</v>
      </c>
    </row>
    <row r="1460" spans="1:6">
      <c r="A1460" s="334">
        <v>445</v>
      </c>
      <c r="B1460" s="334" t="s">
        <v>1891</v>
      </c>
      <c r="C1460" s="334" t="s">
        <v>1911</v>
      </c>
      <c r="D1460" s="203" t="str">
        <f t="shared" si="44"/>
        <v>岡山県里庄町</v>
      </c>
      <c r="E1460" s="334">
        <v>445</v>
      </c>
      <c r="F1460" s="203">
        <f t="shared" si="45"/>
        <v>1</v>
      </c>
    </row>
    <row r="1461" spans="1:6">
      <c r="A1461" s="334">
        <v>461</v>
      </c>
      <c r="B1461" s="334" t="s">
        <v>1891</v>
      </c>
      <c r="C1461" s="334" t="s">
        <v>567</v>
      </c>
      <c r="D1461" s="203" t="str">
        <f t="shared" si="44"/>
        <v>岡山県矢掛町</v>
      </c>
      <c r="E1461" s="334">
        <v>461</v>
      </c>
      <c r="F1461" s="203">
        <f t="shared" si="45"/>
        <v>1</v>
      </c>
    </row>
    <row r="1462" spans="1:6">
      <c r="A1462" s="334">
        <v>586</v>
      </c>
      <c r="B1462" s="334" t="s">
        <v>1891</v>
      </c>
      <c r="C1462" s="334" t="s">
        <v>1205</v>
      </c>
      <c r="D1462" s="203" t="str">
        <f t="shared" si="44"/>
        <v>岡山県新庄村</v>
      </c>
      <c r="E1462" s="334">
        <v>586</v>
      </c>
      <c r="F1462" s="203">
        <f t="shared" si="45"/>
        <v>1</v>
      </c>
    </row>
    <row r="1463" spans="1:6">
      <c r="A1463" s="334">
        <v>606</v>
      </c>
      <c r="B1463" s="334" t="s">
        <v>1891</v>
      </c>
      <c r="C1463" s="334" t="s">
        <v>1912</v>
      </c>
      <c r="D1463" s="203" t="str">
        <f t="shared" si="44"/>
        <v>岡山県鏡野町</v>
      </c>
      <c r="E1463" s="334">
        <v>606</v>
      </c>
      <c r="F1463" s="203">
        <f t="shared" si="45"/>
        <v>1</v>
      </c>
    </row>
    <row r="1464" spans="1:6">
      <c r="A1464" s="334">
        <v>622</v>
      </c>
      <c r="B1464" s="334" t="s">
        <v>1891</v>
      </c>
      <c r="C1464" s="334" t="s">
        <v>17</v>
      </c>
      <c r="D1464" s="203" t="str">
        <f t="shared" si="44"/>
        <v>岡山県勝央町</v>
      </c>
      <c r="E1464" s="334">
        <v>622</v>
      </c>
      <c r="F1464" s="203">
        <f t="shared" si="45"/>
        <v>1</v>
      </c>
    </row>
    <row r="1465" spans="1:6">
      <c r="A1465" s="334">
        <v>623</v>
      </c>
      <c r="B1465" s="334" t="s">
        <v>1891</v>
      </c>
      <c r="C1465" s="334" t="s">
        <v>1913</v>
      </c>
      <c r="D1465" s="203" t="str">
        <f t="shared" si="44"/>
        <v>岡山県奈義町</v>
      </c>
      <c r="E1465" s="334">
        <v>623</v>
      </c>
      <c r="F1465" s="203">
        <f t="shared" si="45"/>
        <v>1</v>
      </c>
    </row>
    <row r="1466" spans="1:6">
      <c r="A1466" s="334">
        <v>643</v>
      </c>
      <c r="B1466" s="334" t="s">
        <v>1891</v>
      </c>
      <c r="C1466" s="334" t="s">
        <v>1914</v>
      </c>
      <c r="D1466" s="203" t="str">
        <f t="shared" si="44"/>
        <v>岡山県西粟倉村</v>
      </c>
      <c r="E1466" s="334">
        <v>643</v>
      </c>
      <c r="F1466" s="203">
        <f t="shared" si="45"/>
        <v>1</v>
      </c>
    </row>
    <row r="1467" spans="1:6">
      <c r="A1467" s="334">
        <v>663</v>
      </c>
      <c r="B1467" s="334" t="s">
        <v>1891</v>
      </c>
      <c r="C1467" s="334" t="s">
        <v>1187</v>
      </c>
      <c r="D1467" s="203" t="str">
        <f t="shared" si="44"/>
        <v>岡山県久米南町</v>
      </c>
      <c r="E1467" s="334">
        <v>663</v>
      </c>
      <c r="F1467" s="203">
        <f t="shared" si="45"/>
        <v>1</v>
      </c>
    </row>
    <row r="1468" spans="1:6">
      <c r="A1468" s="334">
        <v>666</v>
      </c>
      <c r="B1468" s="334" t="s">
        <v>1891</v>
      </c>
      <c r="C1468" s="334" t="s">
        <v>1915</v>
      </c>
      <c r="D1468" s="203" t="str">
        <f t="shared" si="44"/>
        <v>岡山県美咲町</v>
      </c>
      <c r="E1468" s="334">
        <v>666</v>
      </c>
      <c r="F1468" s="203">
        <f t="shared" si="45"/>
        <v>1</v>
      </c>
    </row>
    <row r="1469" spans="1:6">
      <c r="A1469" s="334">
        <v>681</v>
      </c>
      <c r="B1469" s="334" t="s">
        <v>1891</v>
      </c>
      <c r="C1469" s="334" t="s">
        <v>280</v>
      </c>
      <c r="D1469" s="203" t="str">
        <f t="shared" si="44"/>
        <v>岡山県吉備中央町</v>
      </c>
      <c r="E1469" s="334">
        <v>681</v>
      </c>
      <c r="F1469" s="203">
        <f t="shared" si="45"/>
        <v>1</v>
      </c>
    </row>
    <row r="1470" spans="1:6">
      <c r="A1470" s="334">
        <v>101</v>
      </c>
      <c r="B1470" s="334" t="s">
        <v>1917</v>
      </c>
      <c r="C1470" s="334" t="s">
        <v>1918</v>
      </c>
      <c r="D1470" s="203" t="str">
        <f t="shared" si="44"/>
        <v>広島県広島市中区</v>
      </c>
      <c r="E1470" s="334">
        <v>101</v>
      </c>
      <c r="F1470" s="203">
        <f t="shared" si="45"/>
        <v>1</v>
      </c>
    </row>
    <row r="1471" spans="1:6">
      <c r="A1471" s="334">
        <v>102</v>
      </c>
      <c r="B1471" s="334" t="s">
        <v>1917</v>
      </c>
      <c r="C1471" s="334" t="s">
        <v>228</v>
      </c>
      <c r="D1471" s="203" t="str">
        <f t="shared" si="44"/>
        <v>広島県広島市東区</v>
      </c>
      <c r="E1471" s="334">
        <v>102</v>
      </c>
      <c r="F1471" s="203">
        <f t="shared" si="45"/>
        <v>1</v>
      </c>
    </row>
    <row r="1472" spans="1:6">
      <c r="A1472" s="334">
        <v>103</v>
      </c>
      <c r="B1472" s="334" t="s">
        <v>1917</v>
      </c>
      <c r="C1472" s="334" t="s">
        <v>302</v>
      </c>
      <c r="D1472" s="203" t="str">
        <f t="shared" si="44"/>
        <v>広島県広島市南区</v>
      </c>
      <c r="E1472" s="334">
        <v>103</v>
      </c>
      <c r="F1472" s="203">
        <f t="shared" si="45"/>
        <v>1</v>
      </c>
    </row>
    <row r="1473" spans="1:6">
      <c r="A1473" s="334">
        <v>104</v>
      </c>
      <c r="B1473" s="334" t="s">
        <v>1917</v>
      </c>
      <c r="C1473" s="334" t="s">
        <v>1242</v>
      </c>
      <c r="D1473" s="203" t="str">
        <f t="shared" si="44"/>
        <v>広島県広島市西区</v>
      </c>
      <c r="E1473" s="334">
        <v>104</v>
      </c>
      <c r="F1473" s="203">
        <f t="shared" si="45"/>
        <v>1</v>
      </c>
    </row>
    <row r="1474" spans="1:6">
      <c r="A1474" s="334">
        <v>105</v>
      </c>
      <c r="B1474" s="334" t="s">
        <v>1917</v>
      </c>
      <c r="C1474" s="334" t="s">
        <v>1108</v>
      </c>
      <c r="D1474" s="203" t="str">
        <f t="shared" ref="D1474:D1537" si="46">B1474&amp;C1474</f>
        <v>広島県広島市安佐南区</v>
      </c>
      <c r="E1474" s="334">
        <v>105</v>
      </c>
      <c r="F1474" s="203">
        <f t="shared" ref="F1474:F1537" si="47">COUNTIF(D:D,D1474)</f>
        <v>1</v>
      </c>
    </row>
    <row r="1475" spans="1:6">
      <c r="A1475" s="334">
        <v>106</v>
      </c>
      <c r="B1475" s="334" t="s">
        <v>1917</v>
      </c>
      <c r="C1475" s="334" t="s">
        <v>1539</v>
      </c>
      <c r="D1475" s="203" t="str">
        <f t="shared" si="46"/>
        <v>広島県広島市安佐北区</v>
      </c>
      <c r="E1475" s="334">
        <v>106</v>
      </c>
      <c r="F1475" s="203">
        <f t="shared" si="47"/>
        <v>1</v>
      </c>
    </row>
    <row r="1476" spans="1:6">
      <c r="A1476" s="334">
        <v>107</v>
      </c>
      <c r="B1476" s="334" t="s">
        <v>1917</v>
      </c>
      <c r="C1476" s="334" t="s">
        <v>1919</v>
      </c>
      <c r="D1476" s="203" t="str">
        <f t="shared" si="46"/>
        <v>広島県広島市安芸区</v>
      </c>
      <c r="E1476" s="334">
        <v>107</v>
      </c>
      <c r="F1476" s="203">
        <f t="shared" si="47"/>
        <v>1</v>
      </c>
    </row>
    <row r="1477" spans="1:6">
      <c r="A1477" s="334">
        <v>108</v>
      </c>
      <c r="B1477" s="334" t="s">
        <v>1917</v>
      </c>
      <c r="C1477" s="334" t="s">
        <v>400</v>
      </c>
      <c r="D1477" s="203" t="str">
        <f t="shared" si="46"/>
        <v>広島県広島市佐伯区</v>
      </c>
      <c r="E1477" s="334">
        <v>108</v>
      </c>
      <c r="F1477" s="203">
        <f t="shared" si="47"/>
        <v>1</v>
      </c>
    </row>
    <row r="1478" spans="1:6">
      <c r="A1478" s="334">
        <v>202</v>
      </c>
      <c r="B1478" s="334" t="s">
        <v>1917</v>
      </c>
      <c r="C1478" s="334" t="s">
        <v>1920</v>
      </c>
      <c r="D1478" s="203" t="str">
        <f t="shared" si="46"/>
        <v>広島県呉市</v>
      </c>
      <c r="E1478" s="334">
        <v>202</v>
      </c>
      <c r="F1478" s="203">
        <f t="shared" si="47"/>
        <v>1</v>
      </c>
    </row>
    <row r="1479" spans="1:6">
      <c r="A1479" s="334">
        <v>203</v>
      </c>
      <c r="B1479" s="334" t="s">
        <v>1917</v>
      </c>
      <c r="C1479" s="334" t="s">
        <v>1923</v>
      </c>
      <c r="D1479" s="203" t="str">
        <f t="shared" si="46"/>
        <v>広島県竹原市</v>
      </c>
      <c r="E1479" s="334">
        <v>203</v>
      </c>
      <c r="F1479" s="203">
        <f t="shared" si="47"/>
        <v>1</v>
      </c>
    </row>
    <row r="1480" spans="1:6">
      <c r="A1480" s="334">
        <v>204</v>
      </c>
      <c r="B1480" s="334" t="s">
        <v>1917</v>
      </c>
      <c r="C1480" s="334" t="s">
        <v>1370</v>
      </c>
      <c r="D1480" s="203" t="str">
        <f t="shared" si="46"/>
        <v>広島県三原市</v>
      </c>
      <c r="E1480" s="334">
        <v>204</v>
      </c>
      <c r="F1480" s="203">
        <f t="shared" si="47"/>
        <v>1</v>
      </c>
    </row>
    <row r="1481" spans="1:6">
      <c r="A1481" s="334">
        <v>205</v>
      </c>
      <c r="B1481" s="334" t="s">
        <v>1917</v>
      </c>
      <c r="C1481" s="334" t="s">
        <v>26</v>
      </c>
      <c r="D1481" s="203" t="str">
        <f t="shared" si="46"/>
        <v>広島県尾道市</v>
      </c>
      <c r="E1481" s="334">
        <v>205</v>
      </c>
      <c r="F1481" s="203">
        <f t="shared" si="47"/>
        <v>1</v>
      </c>
    </row>
    <row r="1482" spans="1:6">
      <c r="A1482" s="334">
        <v>207</v>
      </c>
      <c r="B1482" s="334" t="s">
        <v>1917</v>
      </c>
      <c r="C1482" s="334" t="s">
        <v>1335</v>
      </c>
      <c r="D1482" s="203" t="str">
        <f t="shared" si="46"/>
        <v>広島県福山市</v>
      </c>
      <c r="E1482" s="334">
        <v>207</v>
      </c>
      <c r="F1482" s="203">
        <f t="shared" si="47"/>
        <v>1</v>
      </c>
    </row>
    <row r="1483" spans="1:6">
      <c r="A1483" s="334">
        <v>208</v>
      </c>
      <c r="B1483" s="334" t="s">
        <v>1917</v>
      </c>
      <c r="C1483" s="334" t="s">
        <v>372</v>
      </c>
      <c r="D1483" s="203" t="str">
        <f t="shared" si="46"/>
        <v>広島県府中市</v>
      </c>
      <c r="E1483" s="334">
        <v>208</v>
      </c>
      <c r="F1483" s="203">
        <f t="shared" si="47"/>
        <v>1</v>
      </c>
    </row>
    <row r="1484" spans="1:6">
      <c r="A1484" s="334">
        <v>209</v>
      </c>
      <c r="B1484" s="334" t="s">
        <v>1917</v>
      </c>
      <c r="C1484" s="334" t="s">
        <v>1442</v>
      </c>
      <c r="D1484" s="203" t="str">
        <f t="shared" si="46"/>
        <v>広島県三次市</v>
      </c>
      <c r="E1484" s="334">
        <v>209</v>
      </c>
      <c r="F1484" s="203">
        <f t="shared" si="47"/>
        <v>1</v>
      </c>
    </row>
    <row r="1485" spans="1:6">
      <c r="A1485" s="334">
        <v>210</v>
      </c>
      <c r="B1485" s="334" t="s">
        <v>1917</v>
      </c>
      <c r="C1485" s="334" t="s">
        <v>1924</v>
      </c>
      <c r="D1485" s="203" t="str">
        <f t="shared" si="46"/>
        <v>広島県庄原市</v>
      </c>
      <c r="E1485" s="334">
        <v>210</v>
      </c>
      <c r="F1485" s="203">
        <f t="shared" si="47"/>
        <v>1</v>
      </c>
    </row>
    <row r="1486" spans="1:6">
      <c r="A1486" s="334">
        <v>211</v>
      </c>
      <c r="B1486" s="334" t="s">
        <v>1917</v>
      </c>
      <c r="C1486" s="334" t="s">
        <v>1683</v>
      </c>
      <c r="D1486" s="203" t="str">
        <f t="shared" si="46"/>
        <v>広島県大竹市</v>
      </c>
      <c r="E1486" s="334">
        <v>211</v>
      </c>
      <c r="F1486" s="203">
        <f t="shared" si="47"/>
        <v>1</v>
      </c>
    </row>
    <row r="1487" spans="1:6">
      <c r="A1487" s="334">
        <v>212</v>
      </c>
      <c r="B1487" s="334" t="s">
        <v>1917</v>
      </c>
      <c r="C1487" s="334" t="s">
        <v>1925</v>
      </c>
      <c r="D1487" s="203" t="str">
        <f t="shared" si="46"/>
        <v>広島県東広島市</v>
      </c>
      <c r="E1487" s="334">
        <v>212</v>
      </c>
      <c r="F1487" s="203">
        <f t="shared" si="47"/>
        <v>1</v>
      </c>
    </row>
    <row r="1488" spans="1:6">
      <c r="A1488" s="334">
        <v>213</v>
      </c>
      <c r="B1488" s="334" t="s">
        <v>1917</v>
      </c>
      <c r="C1488" s="334" t="s">
        <v>879</v>
      </c>
      <c r="D1488" s="203" t="str">
        <f t="shared" si="46"/>
        <v>広島県廿日市市</v>
      </c>
      <c r="E1488" s="334">
        <v>213</v>
      </c>
      <c r="F1488" s="203">
        <f t="shared" si="47"/>
        <v>1</v>
      </c>
    </row>
    <row r="1489" spans="1:6">
      <c r="A1489" s="334">
        <v>214</v>
      </c>
      <c r="B1489" s="334" t="s">
        <v>1917</v>
      </c>
      <c r="C1489" s="334" t="s">
        <v>1927</v>
      </c>
      <c r="D1489" s="203" t="str">
        <f t="shared" si="46"/>
        <v>広島県安芸高田市</v>
      </c>
      <c r="E1489" s="334">
        <v>214</v>
      </c>
      <c r="F1489" s="203">
        <f t="shared" si="47"/>
        <v>1</v>
      </c>
    </row>
    <row r="1490" spans="1:6">
      <c r="A1490" s="334">
        <v>215</v>
      </c>
      <c r="B1490" s="334" t="s">
        <v>1917</v>
      </c>
      <c r="C1490" s="334" t="s">
        <v>1928</v>
      </c>
      <c r="D1490" s="203" t="str">
        <f t="shared" si="46"/>
        <v>広島県江田島市</v>
      </c>
      <c r="E1490" s="334">
        <v>215</v>
      </c>
      <c r="F1490" s="203">
        <f t="shared" si="47"/>
        <v>1</v>
      </c>
    </row>
    <row r="1491" spans="1:6">
      <c r="A1491" s="334">
        <v>302</v>
      </c>
      <c r="B1491" s="334" t="s">
        <v>1917</v>
      </c>
      <c r="C1491" s="334" t="s">
        <v>818</v>
      </c>
      <c r="D1491" s="203" t="str">
        <f t="shared" si="46"/>
        <v>広島県府中町</v>
      </c>
      <c r="E1491" s="334">
        <v>302</v>
      </c>
      <c r="F1491" s="203">
        <f t="shared" si="47"/>
        <v>1</v>
      </c>
    </row>
    <row r="1492" spans="1:6">
      <c r="A1492" s="334">
        <v>304</v>
      </c>
      <c r="B1492" s="334" t="s">
        <v>1917</v>
      </c>
      <c r="C1492" s="334" t="s">
        <v>84</v>
      </c>
      <c r="D1492" s="203" t="str">
        <f t="shared" si="46"/>
        <v>広島県海田町</v>
      </c>
      <c r="E1492" s="334">
        <v>304</v>
      </c>
      <c r="F1492" s="203">
        <f t="shared" si="47"/>
        <v>1</v>
      </c>
    </row>
    <row r="1493" spans="1:6">
      <c r="A1493" s="334">
        <v>307</v>
      </c>
      <c r="B1493" s="334" t="s">
        <v>1917</v>
      </c>
      <c r="C1493" s="334" t="s">
        <v>1929</v>
      </c>
      <c r="D1493" s="203" t="str">
        <f t="shared" si="46"/>
        <v>広島県熊野町</v>
      </c>
      <c r="E1493" s="334">
        <v>307</v>
      </c>
      <c r="F1493" s="203">
        <f t="shared" si="47"/>
        <v>1</v>
      </c>
    </row>
    <row r="1494" spans="1:6">
      <c r="A1494" s="334">
        <v>309</v>
      </c>
      <c r="B1494" s="334" t="s">
        <v>1917</v>
      </c>
      <c r="C1494" s="334" t="s">
        <v>1931</v>
      </c>
      <c r="D1494" s="203" t="str">
        <f t="shared" si="46"/>
        <v>広島県坂町</v>
      </c>
      <c r="E1494" s="334">
        <v>309</v>
      </c>
      <c r="F1494" s="203">
        <f t="shared" si="47"/>
        <v>1</v>
      </c>
    </row>
    <row r="1495" spans="1:6">
      <c r="A1495" s="334">
        <v>368</v>
      </c>
      <c r="B1495" s="334" t="s">
        <v>1917</v>
      </c>
      <c r="C1495" s="334" t="s">
        <v>1195</v>
      </c>
      <c r="D1495" s="203" t="str">
        <f t="shared" si="46"/>
        <v>広島県安芸太田町</v>
      </c>
      <c r="E1495" s="334">
        <v>368</v>
      </c>
      <c r="F1495" s="203">
        <f t="shared" si="47"/>
        <v>1</v>
      </c>
    </row>
    <row r="1496" spans="1:6">
      <c r="A1496" s="334">
        <v>369</v>
      </c>
      <c r="B1496" s="334" t="s">
        <v>1917</v>
      </c>
      <c r="C1496" s="334" t="s">
        <v>1932</v>
      </c>
      <c r="D1496" s="203" t="str">
        <f t="shared" si="46"/>
        <v>広島県北広島町</v>
      </c>
      <c r="E1496" s="334">
        <v>369</v>
      </c>
      <c r="F1496" s="203">
        <f t="shared" si="47"/>
        <v>1</v>
      </c>
    </row>
    <row r="1497" spans="1:6">
      <c r="A1497" s="334">
        <v>431</v>
      </c>
      <c r="B1497" s="334" t="s">
        <v>1917</v>
      </c>
      <c r="C1497" s="334" t="s">
        <v>1023</v>
      </c>
      <c r="D1497" s="203" t="str">
        <f t="shared" si="46"/>
        <v>広島県大崎上島町</v>
      </c>
      <c r="E1497" s="334">
        <v>431</v>
      </c>
      <c r="F1497" s="203">
        <f t="shared" si="47"/>
        <v>1</v>
      </c>
    </row>
    <row r="1498" spans="1:6">
      <c r="A1498" s="334">
        <v>462</v>
      </c>
      <c r="B1498" s="334" t="s">
        <v>1917</v>
      </c>
      <c r="C1498" s="334" t="s">
        <v>1935</v>
      </c>
      <c r="D1498" s="203" t="str">
        <f t="shared" si="46"/>
        <v>広島県世羅町</v>
      </c>
      <c r="E1498" s="334">
        <v>462</v>
      </c>
      <c r="F1498" s="203">
        <f t="shared" si="47"/>
        <v>1</v>
      </c>
    </row>
    <row r="1499" spans="1:6">
      <c r="A1499" s="334">
        <v>545</v>
      </c>
      <c r="B1499" s="334" t="s">
        <v>1917</v>
      </c>
      <c r="C1499" s="334" t="s">
        <v>1936</v>
      </c>
      <c r="D1499" s="203" t="str">
        <f t="shared" si="46"/>
        <v>広島県神石高原町</v>
      </c>
      <c r="E1499" s="334">
        <v>545</v>
      </c>
      <c r="F1499" s="203">
        <f t="shared" si="47"/>
        <v>1</v>
      </c>
    </row>
    <row r="1500" spans="1:6">
      <c r="A1500" s="334">
        <v>201</v>
      </c>
      <c r="B1500" s="334" t="s">
        <v>982</v>
      </c>
      <c r="C1500" s="334" t="s">
        <v>1832</v>
      </c>
      <c r="D1500" s="203" t="str">
        <f t="shared" si="46"/>
        <v>山口県下関市</v>
      </c>
      <c r="E1500" s="334">
        <v>201</v>
      </c>
      <c r="F1500" s="203">
        <f t="shared" si="47"/>
        <v>1</v>
      </c>
    </row>
    <row r="1501" spans="1:6">
      <c r="A1501" s="334">
        <v>202</v>
      </c>
      <c r="B1501" s="334" t="s">
        <v>982</v>
      </c>
      <c r="C1501" s="334" t="s">
        <v>1937</v>
      </c>
      <c r="D1501" s="203" t="str">
        <f t="shared" si="46"/>
        <v>山口県宇部市</v>
      </c>
      <c r="E1501" s="334">
        <v>202</v>
      </c>
      <c r="F1501" s="203">
        <f t="shared" si="47"/>
        <v>1</v>
      </c>
    </row>
    <row r="1502" spans="1:6">
      <c r="A1502" s="334">
        <v>203</v>
      </c>
      <c r="B1502" s="334" t="s">
        <v>982</v>
      </c>
      <c r="C1502" s="334" t="s">
        <v>61</v>
      </c>
      <c r="D1502" s="203" t="str">
        <f t="shared" si="46"/>
        <v>山口県山口市</v>
      </c>
      <c r="E1502" s="334">
        <v>203</v>
      </c>
      <c r="F1502" s="203">
        <f t="shared" si="47"/>
        <v>1</v>
      </c>
    </row>
    <row r="1503" spans="1:6">
      <c r="A1503" s="334">
        <v>204</v>
      </c>
      <c r="B1503" s="334" t="s">
        <v>982</v>
      </c>
      <c r="C1503" s="334" t="s">
        <v>1796</v>
      </c>
      <c r="D1503" s="203" t="str">
        <f t="shared" si="46"/>
        <v>山口県萩市</v>
      </c>
      <c r="E1503" s="334">
        <v>204</v>
      </c>
      <c r="F1503" s="203">
        <f t="shared" si="47"/>
        <v>1</v>
      </c>
    </row>
    <row r="1504" spans="1:6">
      <c r="A1504" s="334">
        <v>206</v>
      </c>
      <c r="B1504" s="334" t="s">
        <v>982</v>
      </c>
      <c r="C1504" s="334" t="s">
        <v>1191</v>
      </c>
      <c r="D1504" s="203" t="str">
        <f t="shared" si="46"/>
        <v>山口県防府市</v>
      </c>
      <c r="E1504" s="334">
        <v>206</v>
      </c>
      <c r="F1504" s="203">
        <f t="shared" si="47"/>
        <v>1</v>
      </c>
    </row>
    <row r="1505" spans="1:6">
      <c r="A1505" s="334">
        <v>207</v>
      </c>
      <c r="B1505" s="334" t="s">
        <v>982</v>
      </c>
      <c r="C1505" s="334" t="s">
        <v>1939</v>
      </c>
      <c r="D1505" s="203" t="str">
        <f t="shared" si="46"/>
        <v>山口県下松市</v>
      </c>
      <c r="E1505" s="334">
        <v>207</v>
      </c>
      <c r="F1505" s="203">
        <f t="shared" si="47"/>
        <v>1</v>
      </c>
    </row>
    <row r="1506" spans="1:6">
      <c r="A1506" s="334">
        <v>208</v>
      </c>
      <c r="B1506" s="334" t="s">
        <v>982</v>
      </c>
      <c r="C1506" s="334" t="s">
        <v>1941</v>
      </c>
      <c r="D1506" s="203" t="str">
        <f t="shared" si="46"/>
        <v>山口県岩国市</v>
      </c>
      <c r="E1506" s="334">
        <v>208</v>
      </c>
      <c r="F1506" s="203">
        <f t="shared" si="47"/>
        <v>1</v>
      </c>
    </row>
    <row r="1507" spans="1:6">
      <c r="A1507" s="334">
        <v>210</v>
      </c>
      <c r="B1507" s="334" t="s">
        <v>982</v>
      </c>
      <c r="C1507" s="334" t="s">
        <v>1452</v>
      </c>
      <c r="D1507" s="203" t="str">
        <f t="shared" si="46"/>
        <v>山口県光市</v>
      </c>
      <c r="E1507" s="334">
        <v>210</v>
      </c>
      <c r="F1507" s="203">
        <f t="shared" si="47"/>
        <v>1</v>
      </c>
    </row>
    <row r="1508" spans="1:6">
      <c r="A1508" s="334">
        <v>211</v>
      </c>
      <c r="B1508" s="334" t="s">
        <v>982</v>
      </c>
      <c r="C1508" s="334" t="s">
        <v>40</v>
      </c>
      <c r="D1508" s="203" t="str">
        <f t="shared" si="46"/>
        <v>山口県長門市</v>
      </c>
      <c r="E1508" s="334">
        <v>211</v>
      </c>
      <c r="F1508" s="203">
        <f t="shared" si="47"/>
        <v>1</v>
      </c>
    </row>
    <row r="1509" spans="1:6">
      <c r="A1509" s="334">
        <v>212</v>
      </c>
      <c r="B1509" s="334" t="s">
        <v>982</v>
      </c>
      <c r="C1509" s="334" t="s">
        <v>581</v>
      </c>
      <c r="D1509" s="203" t="str">
        <f t="shared" si="46"/>
        <v>山口県柳井市</v>
      </c>
      <c r="E1509" s="334">
        <v>212</v>
      </c>
      <c r="F1509" s="203">
        <f t="shared" si="47"/>
        <v>1</v>
      </c>
    </row>
    <row r="1510" spans="1:6">
      <c r="A1510" s="334">
        <v>213</v>
      </c>
      <c r="B1510" s="334" t="s">
        <v>982</v>
      </c>
      <c r="C1510" s="334" t="s">
        <v>1289</v>
      </c>
      <c r="D1510" s="203" t="str">
        <f t="shared" si="46"/>
        <v>山口県美祢市</v>
      </c>
      <c r="E1510" s="334">
        <v>213</v>
      </c>
      <c r="F1510" s="203">
        <f t="shared" si="47"/>
        <v>1</v>
      </c>
    </row>
    <row r="1511" spans="1:6">
      <c r="A1511" s="334">
        <v>215</v>
      </c>
      <c r="B1511" s="334" t="s">
        <v>982</v>
      </c>
      <c r="C1511" s="334" t="s">
        <v>1943</v>
      </c>
      <c r="D1511" s="203" t="str">
        <f t="shared" si="46"/>
        <v>山口県周南市</v>
      </c>
      <c r="E1511" s="334">
        <v>215</v>
      </c>
      <c r="F1511" s="203">
        <f t="shared" si="47"/>
        <v>1</v>
      </c>
    </row>
    <row r="1512" spans="1:6">
      <c r="A1512" s="334">
        <v>216</v>
      </c>
      <c r="B1512" s="334" t="s">
        <v>982</v>
      </c>
      <c r="C1512" s="334" t="s">
        <v>1921</v>
      </c>
      <c r="D1512" s="203" t="str">
        <f t="shared" si="46"/>
        <v>山口県山陽小野田市</v>
      </c>
      <c r="E1512" s="334">
        <v>216</v>
      </c>
      <c r="F1512" s="203">
        <f t="shared" si="47"/>
        <v>1</v>
      </c>
    </row>
    <row r="1513" spans="1:6">
      <c r="A1513" s="334">
        <v>305</v>
      </c>
      <c r="B1513" s="334" t="s">
        <v>982</v>
      </c>
      <c r="C1513" s="334" t="s">
        <v>300</v>
      </c>
      <c r="D1513" s="203" t="str">
        <f t="shared" si="46"/>
        <v>山口県周防大島町</v>
      </c>
      <c r="E1513" s="334">
        <v>305</v>
      </c>
      <c r="F1513" s="203">
        <f t="shared" si="47"/>
        <v>1</v>
      </c>
    </row>
    <row r="1514" spans="1:6">
      <c r="A1514" s="334">
        <v>321</v>
      </c>
      <c r="B1514" s="334" t="s">
        <v>982</v>
      </c>
      <c r="C1514" s="334" t="s">
        <v>1081</v>
      </c>
      <c r="D1514" s="203" t="str">
        <f t="shared" si="46"/>
        <v>山口県和木町</v>
      </c>
      <c r="E1514" s="334">
        <v>321</v>
      </c>
      <c r="F1514" s="203">
        <f t="shared" si="47"/>
        <v>1</v>
      </c>
    </row>
    <row r="1515" spans="1:6">
      <c r="A1515" s="334">
        <v>341</v>
      </c>
      <c r="B1515" s="334" t="s">
        <v>982</v>
      </c>
      <c r="C1515" s="334" t="s">
        <v>1944</v>
      </c>
      <c r="D1515" s="203" t="str">
        <f t="shared" si="46"/>
        <v>山口県上関町</v>
      </c>
      <c r="E1515" s="334">
        <v>341</v>
      </c>
      <c r="F1515" s="203">
        <f t="shared" si="47"/>
        <v>1</v>
      </c>
    </row>
    <row r="1516" spans="1:6">
      <c r="A1516" s="334">
        <v>343</v>
      </c>
      <c r="B1516" s="334" t="s">
        <v>982</v>
      </c>
      <c r="C1516" s="334" t="s">
        <v>1642</v>
      </c>
      <c r="D1516" s="203" t="str">
        <f t="shared" si="46"/>
        <v>山口県田布施町</v>
      </c>
      <c r="E1516" s="334">
        <v>343</v>
      </c>
      <c r="F1516" s="203">
        <f t="shared" si="47"/>
        <v>1</v>
      </c>
    </row>
    <row r="1517" spans="1:6">
      <c r="A1517" s="334">
        <v>344</v>
      </c>
      <c r="B1517" s="334" t="s">
        <v>982</v>
      </c>
      <c r="C1517" s="334" t="s">
        <v>1945</v>
      </c>
      <c r="D1517" s="203" t="str">
        <f t="shared" si="46"/>
        <v>山口県平生町</v>
      </c>
      <c r="E1517" s="334">
        <v>344</v>
      </c>
      <c r="F1517" s="203">
        <f t="shared" si="47"/>
        <v>1</v>
      </c>
    </row>
    <row r="1518" spans="1:6">
      <c r="A1518" s="334">
        <v>502</v>
      </c>
      <c r="B1518" s="334" t="s">
        <v>982</v>
      </c>
      <c r="C1518" s="334" t="s">
        <v>827</v>
      </c>
      <c r="D1518" s="203" t="str">
        <f t="shared" si="46"/>
        <v>山口県阿武町</v>
      </c>
      <c r="E1518" s="334">
        <v>502</v>
      </c>
      <c r="F1518" s="203">
        <f t="shared" si="47"/>
        <v>1</v>
      </c>
    </row>
    <row r="1519" spans="1:6">
      <c r="A1519" s="334">
        <v>201</v>
      </c>
      <c r="B1519" s="334" t="s">
        <v>1443</v>
      </c>
      <c r="C1519" s="334" t="s">
        <v>709</v>
      </c>
      <c r="D1519" s="203" t="str">
        <f t="shared" si="46"/>
        <v>徳島県徳島市</v>
      </c>
      <c r="E1519" s="334">
        <v>201</v>
      </c>
      <c r="F1519" s="203">
        <f t="shared" si="47"/>
        <v>1</v>
      </c>
    </row>
    <row r="1520" spans="1:6">
      <c r="A1520" s="334">
        <v>202</v>
      </c>
      <c r="B1520" s="334" t="s">
        <v>1443</v>
      </c>
      <c r="C1520" s="334" t="s">
        <v>469</v>
      </c>
      <c r="D1520" s="203" t="str">
        <f t="shared" si="46"/>
        <v>徳島県鳴門市</v>
      </c>
      <c r="E1520" s="334">
        <v>202</v>
      </c>
      <c r="F1520" s="203">
        <f t="shared" si="47"/>
        <v>1</v>
      </c>
    </row>
    <row r="1521" spans="1:6">
      <c r="A1521" s="334">
        <v>203</v>
      </c>
      <c r="B1521" s="334" t="s">
        <v>1443</v>
      </c>
      <c r="C1521" s="334" t="s">
        <v>1100</v>
      </c>
      <c r="D1521" s="203" t="str">
        <f t="shared" si="46"/>
        <v>徳島県小松島市</v>
      </c>
      <c r="E1521" s="334">
        <v>203</v>
      </c>
      <c r="F1521" s="203">
        <f t="shared" si="47"/>
        <v>1</v>
      </c>
    </row>
    <row r="1522" spans="1:6">
      <c r="A1522" s="334">
        <v>204</v>
      </c>
      <c r="B1522" s="334" t="s">
        <v>1443</v>
      </c>
      <c r="C1522" s="334" t="s">
        <v>356</v>
      </c>
      <c r="D1522" s="203" t="str">
        <f t="shared" si="46"/>
        <v>徳島県阿南市</v>
      </c>
      <c r="E1522" s="334">
        <v>204</v>
      </c>
      <c r="F1522" s="203">
        <f t="shared" si="47"/>
        <v>1</v>
      </c>
    </row>
    <row r="1523" spans="1:6">
      <c r="A1523" s="334">
        <v>205</v>
      </c>
      <c r="B1523" s="334" t="s">
        <v>1443</v>
      </c>
      <c r="C1523" s="334" t="s">
        <v>1270</v>
      </c>
      <c r="D1523" s="203" t="str">
        <f t="shared" si="46"/>
        <v>徳島県吉野川市</v>
      </c>
      <c r="E1523" s="334">
        <v>205</v>
      </c>
      <c r="F1523" s="203">
        <f t="shared" si="47"/>
        <v>1</v>
      </c>
    </row>
    <row r="1524" spans="1:6">
      <c r="A1524" s="334">
        <v>206</v>
      </c>
      <c r="B1524" s="334" t="s">
        <v>1443</v>
      </c>
      <c r="C1524" s="334" t="s">
        <v>1946</v>
      </c>
      <c r="D1524" s="203" t="str">
        <f t="shared" si="46"/>
        <v>徳島県阿波市</v>
      </c>
      <c r="E1524" s="334">
        <v>206</v>
      </c>
      <c r="F1524" s="203">
        <f t="shared" si="47"/>
        <v>1</v>
      </c>
    </row>
    <row r="1525" spans="1:6">
      <c r="A1525" s="334">
        <v>207</v>
      </c>
      <c r="B1525" s="334" t="s">
        <v>1443</v>
      </c>
      <c r="C1525" s="334" t="s">
        <v>1947</v>
      </c>
      <c r="D1525" s="203" t="str">
        <f t="shared" si="46"/>
        <v>徳島県美馬市</v>
      </c>
      <c r="E1525" s="334">
        <v>207</v>
      </c>
      <c r="F1525" s="203">
        <f t="shared" si="47"/>
        <v>1</v>
      </c>
    </row>
    <row r="1526" spans="1:6">
      <c r="A1526" s="334">
        <v>208</v>
      </c>
      <c r="B1526" s="334" t="s">
        <v>1443</v>
      </c>
      <c r="C1526" s="334" t="s">
        <v>93</v>
      </c>
      <c r="D1526" s="203" t="str">
        <f t="shared" si="46"/>
        <v>徳島県三好市</v>
      </c>
      <c r="E1526" s="334">
        <v>208</v>
      </c>
      <c r="F1526" s="203">
        <f t="shared" si="47"/>
        <v>1</v>
      </c>
    </row>
    <row r="1527" spans="1:6">
      <c r="A1527" s="334">
        <v>301</v>
      </c>
      <c r="B1527" s="334" t="s">
        <v>1443</v>
      </c>
      <c r="C1527" s="334" t="s">
        <v>1415</v>
      </c>
      <c r="D1527" s="203" t="str">
        <f t="shared" si="46"/>
        <v>徳島県勝浦町</v>
      </c>
      <c r="E1527" s="334">
        <v>301</v>
      </c>
      <c r="F1527" s="203">
        <f t="shared" si="47"/>
        <v>1</v>
      </c>
    </row>
    <row r="1528" spans="1:6">
      <c r="A1528" s="334">
        <v>302</v>
      </c>
      <c r="B1528" s="334" t="s">
        <v>1443</v>
      </c>
      <c r="C1528" s="334" t="s">
        <v>849</v>
      </c>
      <c r="D1528" s="203" t="str">
        <f t="shared" si="46"/>
        <v>徳島県上勝町</v>
      </c>
      <c r="E1528" s="334">
        <v>302</v>
      </c>
      <c r="F1528" s="203">
        <f t="shared" si="47"/>
        <v>1</v>
      </c>
    </row>
    <row r="1529" spans="1:6">
      <c r="A1529" s="334">
        <v>321</v>
      </c>
      <c r="B1529" s="334" t="s">
        <v>1443</v>
      </c>
      <c r="C1529" s="334" t="s">
        <v>1611</v>
      </c>
      <c r="D1529" s="203" t="str">
        <f t="shared" si="46"/>
        <v>徳島県佐那河内村</v>
      </c>
      <c r="E1529" s="334">
        <v>321</v>
      </c>
      <c r="F1529" s="203">
        <f t="shared" si="47"/>
        <v>1</v>
      </c>
    </row>
    <row r="1530" spans="1:6">
      <c r="A1530" s="334">
        <v>341</v>
      </c>
      <c r="B1530" s="334" t="s">
        <v>1443</v>
      </c>
      <c r="C1530" s="334" t="s">
        <v>1261</v>
      </c>
      <c r="D1530" s="203" t="str">
        <f t="shared" si="46"/>
        <v>徳島県石井町</v>
      </c>
      <c r="E1530" s="334">
        <v>341</v>
      </c>
      <c r="F1530" s="203">
        <f t="shared" si="47"/>
        <v>1</v>
      </c>
    </row>
    <row r="1531" spans="1:6">
      <c r="A1531" s="334">
        <v>342</v>
      </c>
      <c r="B1531" s="334" t="s">
        <v>1443</v>
      </c>
      <c r="C1531" s="334" t="s">
        <v>1948</v>
      </c>
      <c r="D1531" s="203" t="str">
        <f t="shared" si="46"/>
        <v>徳島県神山町</v>
      </c>
      <c r="E1531" s="334">
        <v>342</v>
      </c>
      <c r="F1531" s="203">
        <f t="shared" si="47"/>
        <v>1</v>
      </c>
    </row>
    <row r="1532" spans="1:6">
      <c r="A1532" s="334">
        <v>368</v>
      </c>
      <c r="B1532" s="334" t="s">
        <v>1443</v>
      </c>
      <c r="C1532" s="334" t="s">
        <v>1949</v>
      </c>
      <c r="D1532" s="203" t="str">
        <f t="shared" si="46"/>
        <v>徳島県那賀町</v>
      </c>
      <c r="E1532" s="334">
        <v>368</v>
      </c>
      <c r="F1532" s="203">
        <f t="shared" si="47"/>
        <v>1</v>
      </c>
    </row>
    <row r="1533" spans="1:6">
      <c r="A1533" s="334">
        <v>383</v>
      </c>
      <c r="B1533" s="334" t="s">
        <v>1443</v>
      </c>
      <c r="C1533" s="334" t="s">
        <v>1950</v>
      </c>
      <c r="D1533" s="203" t="str">
        <f t="shared" si="46"/>
        <v>徳島県牟岐町</v>
      </c>
      <c r="E1533" s="334">
        <v>383</v>
      </c>
      <c r="F1533" s="203">
        <f t="shared" si="47"/>
        <v>1</v>
      </c>
    </row>
    <row r="1534" spans="1:6">
      <c r="A1534" s="334">
        <v>387</v>
      </c>
      <c r="B1534" s="334" t="s">
        <v>1443</v>
      </c>
      <c r="C1534" s="334" t="s">
        <v>1952</v>
      </c>
      <c r="D1534" s="203" t="str">
        <f t="shared" si="46"/>
        <v>徳島県美波町</v>
      </c>
      <c r="E1534" s="334">
        <v>387</v>
      </c>
      <c r="F1534" s="203">
        <f t="shared" si="47"/>
        <v>1</v>
      </c>
    </row>
    <row r="1535" spans="1:6">
      <c r="A1535" s="334">
        <v>388</v>
      </c>
      <c r="B1535" s="334" t="s">
        <v>1443</v>
      </c>
      <c r="C1535" s="334" t="s">
        <v>1953</v>
      </c>
      <c r="D1535" s="203" t="str">
        <f t="shared" si="46"/>
        <v>徳島県海陽町</v>
      </c>
      <c r="E1535" s="334">
        <v>388</v>
      </c>
      <c r="F1535" s="203">
        <f t="shared" si="47"/>
        <v>1</v>
      </c>
    </row>
    <row r="1536" spans="1:6">
      <c r="A1536" s="334">
        <v>401</v>
      </c>
      <c r="B1536" s="334" t="s">
        <v>1443</v>
      </c>
      <c r="C1536" s="334" t="s">
        <v>222</v>
      </c>
      <c r="D1536" s="203" t="str">
        <f t="shared" si="46"/>
        <v>徳島県松茂町</v>
      </c>
      <c r="E1536" s="334">
        <v>401</v>
      </c>
      <c r="F1536" s="203">
        <f t="shared" si="47"/>
        <v>1</v>
      </c>
    </row>
    <row r="1537" spans="1:6">
      <c r="A1537" s="334">
        <v>402</v>
      </c>
      <c r="B1537" s="334" t="s">
        <v>1443</v>
      </c>
      <c r="C1537" s="334" t="s">
        <v>135</v>
      </c>
      <c r="D1537" s="203" t="str">
        <f t="shared" si="46"/>
        <v>徳島県北島町</v>
      </c>
      <c r="E1537" s="334">
        <v>402</v>
      </c>
      <c r="F1537" s="203">
        <f t="shared" si="47"/>
        <v>1</v>
      </c>
    </row>
    <row r="1538" spans="1:6">
      <c r="A1538" s="334">
        <v>403</v>
      </c>
      <c r="B1538" s="334" t="s">
        <v>1443</v>
      </c>
      <c r="C1538" s="334" t="s">
        <v>1954</v>
      </c>
      <c r="D1538" s="203" t="str">
        <f t="shared" ref="D1538:D1601" si="48">B1538&amp;C1538</f>
        <v>徳島県藍住町</v>
      </c>
      <c r="E1538" s="334">
        <v>403</v>
      </c>
      <c r="F1538" s="203">
        <f t="shared" ref="F1538:F1601" si="49">COUNTIF(D:D,D1538)</f>
        <v>1</v>
      </c>
    </row>
    <row r="1539" spans="1:6">
      <c r="A1539" s="334">
        <v>404</v>
      </c>
      <c r="B1539" s="334" t="s">
        <v>1443</v>
      </c>
      <c r="C1539" s="334" t="s">
        <v>1088</v>
      </c>
      <c r="D1539" s="203" t="str">
        <f t="shared" si="48"/>
        <v>徳島県板野町</v>
      </c>
      <c r="E1539" s="334">
        <v>404</v>
      </c>
      <c r="F1539" s="203">
        <f t="shared" si="49"/>
        <v>1</v>
      </c>
    </row>
    <row r="1540" spans="1:6">
      <c r="A1540" s="334">
        <v>405</v>
      </c>
      <c r="B1540" s="334" t="s">
        <v>1443</v>
      </c>
      <c r="C1540" s="334" t="s">
        <v>1956</v>
      </c>
      <c r="D1540" s="203" t="str">
        <f t="shared" si="48"/>
        <v>徳島県上板町</v>
      </c>
      <c r="E1540" s="334">
        <v>405</v>
      </c>
      <c r="F1540" s="203">
        <f t="shared" si="49"/>
        <v>1</v>
      </c>
    </row>
    <row r="1541" spans="1:6">
      <c r="A1541" s="334">
        <v>468</v>
      </c>
      <c r="B1541" s="334" t="s">
        <v>1443</v>
      </c>
      <c r="C1541" s="334" t="s">
        <v>729</v>
      </c>
      <c r="D1541" s="203" t="str">
        <f t="shared" si="48"/>
        <v>徳島県つるぎ町</v>
      </c>
      <c r="E1541" s="334">
        <v>468</v>
      </c>
      <c r="F1541" s="203">
        <f t="shared" si="49"/>
        <v>1</v>
      </c>
    </row>
    <row r="1542" spans="1:6">
      <c r="A1542" s="334">
        <v>489</v>
      </c>
      <c r="B1542" s="334" t="s">
        <v>1443</v>
      </c>
      <c r="C1542" s="334" t="s">
        <v>316</v>
      </c>
      <c r="D1542" s="203" t="str">
        <f t="shared" si="48"/>
        <v>徳島県東みよし町</v>
      </c>
      <c r="E1542" s="334">
        <v>489</v>
      </c>
      <c r="F1542" s="203">
        <f t="shared" si="49"/>
        <v>1</v>
      </c>
    </row>
    <row r="1543" spans="1:6">
      <c r="A1543" s="334">
        <v>201</v>
      </c>
      <c r="B1543" s="334" t="s">
        <v>1892</v>
      </c>
      <c r="C1543" s="334" t="s">
        <v>1959</v>
      </c>
      <c r="D1543" s="203" t="str">
        <f t="shared" si="48"/>
        <v>香川県高松市</v>
      </c>
      <c r="E1543" s="334">
        <v>201</v>
      </c>
      <c r="F1543" s="203">
        <f t="shared" si="49"/>
        <v>1</v>
      </c>
    </row>
    <row r="1544" spans="1:6">
      <c r="A1544" s="334">
        <v>202</v>
      </c>
      <c r="B1544" s="334" t="s">
        <v>1892</v>
      </c>
      <c r="C1544" s="334" t="s">
        <v>1742</v>
      </c>
      <c r="D1544" s="203" t="str">
        <f t="shared" si="48"/>
        <v>香川県丸亀市</v>
      </c>
      <c r="E1544" s="334">
        <v>202</v>
      </c>
      <c r="F1544" s="203">
        <f t="shared" si="49"/>
        <v>1</v>
      </c>
    </row>
    <row r="1545" spans="1:6">
      <c r="A1545" s="334">
        <v>203</v>
      </c>
      <c r="B1545" s="334" t="s">
        <v>1892</v>
      </c>
      <c r="C1545" s="334" t="s">
        <v>1960</v>
      </c>
      <c r="D1545" s="203" t="str">
        <f t="shared" si="48"/>
        <v>香川県坂出市</v>
      </c>
      <c r="E1545" s="334">
        <v>203</v>
      </c>
      <c r="F1545" s="203">
        <f t="shared" si="49"/>
        <v>1</v>
      </c>
    </row>
    <row r="1546" spans="1:6">
      <c r="A1546" s="334">
        <v>204</v>
      </c>
      <c r="B1546" s="334" t="s">
        <v>1892</v>
      </c>
      <c r="C1546" s="334" t="s">
        <v>1962</v>
      </c>
      <c r="D1546" s="203" t="str">
        <f t="shared" si="48"/>
        <v>香川県善通寺市</v>
      </c>
      <c r="E1546" s="334">
        <v>204</v>
      </c>
      <c r="F1546" s="203">
        <f t="shared" si="49"/>
        <v>1</v>
      </c>
    </row>
    <row r="1547" spans="1:6">
      <c r="A1547" s="334">
        <v>205</v>
      </c>
      <c r="B1547" s="334" t="s">
        <v>1892</v>
      </c>
      <c r="C1547" s="334" t="s">
        <v>1963</v>
      </c>
      <c r="D1547" s="203" t="str">
        <f t="shared" si="48"/>
        <v>香川県観音寺市</v>
      </c>
      <c r="E1547" s="334">
        <v>205</v>
      </c>
      <c r="F1547" s="203">
        <f t="shared" si="49"/>
        <v>1</v>
      </c>
    </row>
    <row r="1548" spans="1:6">
      <c r="A1548" s="334">
        <v>206</v>
      </c>
      <c r="B1548" s="334" t="s">
        <v>1892</v>
      </c>
      <c r="C1548" s="334" t="s">
        <v>1964</v>
      </c>
      <c r="D1548" s="203" t="str">
        <f t="shared" si="48"/>
        <v>香川県さぬき市</v>
      </c>
      <c r="E1548" s="334">
        <v>206</v>
      </c>
      <c r="F1548" s="203">
        <f t="shared" si="49"/>
        <v>1</v>
      </c>
    </row>
    <row r="1549" spans="1:6">
      <c r="A1549" s="334">
        <v>207</v>
      </c>
      <c r="B1549" s="334" t="s">
        <v>1892</v>
      </c>
      <c r="C1549" s="334" t="s">
        <v>1903</v>
      </c>
      <c r="D1549" s="203" t="str">
        <f t="shared" si="48"/>
        <v>香川県東かがわ市</v>
      </c>
      <c r="E1549" s="334">
        <v>207</v>
      </c>
      <c r="F1549" s="203">
        <f t="shared" si="49"/>
        <v>1</v>
      </c>
    </row>
    <row r="1550" spans="1:6">
      <c r="A1550" s="334">
        <v>208</v>
      </c>
      <c r="B1550" s="334" t="s">
        <v>1892</v>
      </c>
      <c r="C1550" s="334" t="s">
        <v>1343</v>
      </c>
      <c r="D1550" s="203" t="str">
        <f t="shared" si="48"/>
        <v>香川県三豊市</v>
      </c>
      <c r="E1550" s="334">
        <v>208</v>
      </c>
      <c r="F1550" s="203">
        <f t="shared" si="49"/>
        <v>1</v>
      </c>
    </row>
    <row r="1551" spans="1:6">
      <c r="A1551" s="334">
        <v>322</v>
      </c>
      <c r="B1551" s="334" t="s">
        <v>1892</v>
      </c>
      <c r="C1551" s="334" t="s">
        <v>510</v>
      </c>
      <c r="D1551" s="203" t="str">
        <f t="shared" si="48"/>
        <v>香川県土庄町</v>
      </c>
      <c r="E1551" s="334">
        <v>322</v>
      </c>
      <c r="F1551" s="203">
        <f t="shared" si="49"/>
        <v>1</v>
      </c>
    </row>
    <row r="1552" spans="1:6">
      <c r="A1552" s="334">
        <v>324</v>
      </c>
      <c r="B1552" s="334" t="s">
        <v>1892</v>
      </c>
      <c r="C1552" s="334" t="s">
        <v>209</v>
      </c>
      <c r="D1552" s="203" t="str">
        <f t="shared" si="48"/>
        <v>香川県小豆島町</v>
      </c>
      <c r="E1552" s="334">
        <v>324</v>
      </c>
      <c r="F1552" s="203">
        <f t="shared" si="49"/>
        <v>1</v>
      </c>
    </row>
    <row r="1553" spans="1:6">
      <c r="A1553" s="334">
        <v>341</v>
      </c>
      <c r="B1553" s="334" t="s">
        <v>1892</v>
      </c>
      <c r="C1553" s="334" t="s">
        <v>1965</v>
      </c>
      <c r="D1553" s="203" t="str">
        <f t="shared" si="48"/>
        <v>香川県三木町</v>
      </c>
      <c r="E1553" s="334">
        <v>341</v>
      </c>
      <c r="F1553" s="203">
        <f t="shared" si="49"/>
        <v>1</v>
      </c>
    </row>
    <row r="1554" spans="1:6">
      <c r="A1554" s="334">
        <v>364</v>
      </c>
      <c r="B1554" s="334" t="s">
        <v>1892</v>
      </c>
      <c r="C1554" s="334" t="s">
        <v>1966</v>
      </c>
      <c r="D1554" s="203" t="str">
        <f t="shared" si="48"/>
        <v>香川県直島町</v>
      </c>
      <c r="E1554" s="334">
        <v>364</v>
      </c>
      <c r="F1554" s="203">
        <f t="shared" si="49"/>
        <v>1</v>
      </c>
    </row>
    <row r="1555" spans="1:6">
      <c r="A1555" s="334">
        <v>386</v>
      </c>
      <c r="B1555" s="334" t="s">
        <v>1892</v>
      </c>
      <c r="C1555" s="334" t="s">
        <v>1968</v>
      </c>
      <c r="D1555" s="203" t="str">
        <f t="shared" si="48"/>
        <v>香川県宇多津町</v>
      </c>
      <c r="E1555" s="334">
        <v>386</v>
      </c>
      <c r="F1555" s="203">
        <f t="shared" si="49"/>
        <v>1</v>
      </c>
    </row>
    <row r="1556" spans="1:6">
      <c r="A1556" s="334">
        <v>387</v>
      </c>
      <c r="B1556" s="334" t="s">
        <v>1892</v>
      </c>
      <c r="C1556" s="334" t="s">
        <v>1621</v>
      </c>
      <c r="D1556" s="203" t="str">
        <f t="shared" si="48"/>
        <v>香川県綾川町</v>
      </c>
      <c r="E1556" s="334">
        <v>387</v>
      </c>
      <c r="F1556" s="203">
        <f t="shared" si="49"/>
        <v>1</v>
      </c>
    </row>
    <row r="1557" spans="1:6">
      <c r="A1557" s="334">
        <v>403</v>
      </c>
      <c r="B1557" s="334" t="s">
        <v>1892</v>
      </c>
      <c r="C1557" s="334" t="s">
        <v>1969</v>
      </c>
      <c r="D1557" s="203" t="str">
        <f t="shared" si="48"/>
        <v>香川県琴平町</v>
      </c>
      <c r="E1557" s="334">
        <v>403</v>
      </c>
      <c r="F1557" s="203">
        <f t="shared" si="49"/>
        <v>1</v>
      </c>
    </row>
    <row r="1558" spans="1:6">
      <c r="A1558" s="334">
        <v>404</v>
      </c>
      <c r="B1558" s="334" t="s">
        <v>1892</v>
      </c>
      <c r="C1558" s="334" t="s">
        <v>1916</v>
      </c>
      <c r="D1558" s="203" t="str">
        <f t="shared" si="48"/>
        <v>香川県多度津町</v>
      </c>
      <c r="E1558" s="334">
        <v>404</v>
      </c>
      <c r="F1558" s="203">
        <f t="shared" si="49"/>
        <v>1</v>
      </c>
    </row>
    <row r="1559" spans="1:6">
      <c r="A1559" s="334">
        <v>406</v>
      </c>
      <c r="B1559" s="334" t="s">
        <v>1892</v>
      </c>
      <c r="C1559" s="334" t="s">
        <v>379</v>
      </c>
      <c r="D1559" s="203" t="str">
        <f t="shared" si="48"/>
        <v>香川県まんのう町</v>
      </c>
      <c r="E1559" s="334">
        <v>406</v>
      </c>
      <c r="F1559" s="203">
        <f t="shared" si="49"/>
        <v>1</v>
      </c>
    </row>
    <row r="1560" spans="1:6">
      <c r="A1560" s="334">
        <v>201</v>
      </c>
      <c r="B1560" s="334" t="s">
        <v>648</v>
      </c>
      <c r="C1560" s="334" t="s">
        <v>1970</v>
      </c>
      <c r="D1560" s="203" t="str">
        <f t="shared" si="48"/>
        <v>愛媛県松山市</v>
      </c>
      <c r="E1560" s="334">
        <v>201</v>
      </c>
      <c r="F1560" s="203">
        <f t="shared" si="49"/>
        <v>1</v>
      </c>
    </row>
    <row r="1561" spans="1:6">
      <c r="A1561" s="334">
        <v>202</v>
      </c>
      <c r="B1561" s="334" t="s">
        <v>648</v>
      </c>
      <c r="C1561" s="334" t="s">
        <v>1014</v>
      </c>
      <c r="D1561" s="203" t="str">
        <f t="shared" si="48"/>
        <v>愛媛県今治市</v>
      </c>
      <c r="E1561" s="334">
        <v>202</v>
      </c>
      <c r="F1561" s="203">
        <f t="shared" si="49"/>
        <v>1</v>
      </c>
    </row>
    <row r="1562" spans="1:6">
      <c r="A1562" s="334">
        <v>203</v>
      </c>
      <c r="B1562" s="334" t="s">
        <v>648</v>
      </c>
      <c r="C1562" s="334" t="s">
        <v>1972</v>
      </c>
      <c r="D1562" s="203" t="str">
        <f t="shared" si="48"/>
        <v>愛媛県宇和島市</v>
      </c>
      <c r="E1562" s="334">
        <v>203</v>
      </c>
      <c r="F1562" s="203">
        <f t="shared" si="49"/>
        <v>1</v>
      </c>
    </row>
    <row r="1563" spans="1:6">
      <c r="A1563" s="334">
        <v>204</v>
      </c>
      <c r="B1563" s="334" t="s">
        <v>648</v>
      </c>
      <c r="C1563" s="334" t="s">
        <v>1973</v>
      </c>
      <c r="D1563" s="203" t="str">
        <f t="shared" si="48"/>
        <v>愛媛県八幡浜市</v>
      </c>
      <c r="E1563" s="334">
        <v>204</v>
      </c>
      <c r="F1563" s="203">
        <f t="shared" si="49"/>
        <v>1</v>
      </c>
    </row>
    <row r="1564" spans="1:6">
      <c r="A1564" s="334">
        <v>205</v>
      </c>
      <c r="B1564" s="334" t="s">
        <v>648</v>
      </c>
      <c r="C1564" s="334" t="s">
        <v>1006</v>
      </c>
      <c r="D1564" s="203" t="str">
        <f t="shared" si="48"/>
        <v>愛媛県新居浜市</v>
      </c>
      <c r="E1564" s="334">
        <v>205</v>
      </c>
      <c r="F1564" s="203">
        <f t="shared" si="49"/>
        <v>1</v>
      </c>
    </row>
    <row r="1565" spans="1:6">
      <c r="A1565" s="334">
        <v>206</v>
      </c>
      <c r="B1565" s="334" t="s">
        <v>648</v>
      </c>
      <c r="C1565" s="334" t="s">
        <v>1974</v>
      </c>
      <c r="D1565" s="203" t="str">
        <f t="shared" si="48"/>
        <v>愛媛県西条市</v>
      </c>
      <c r="E1565" s="334">
        <v>206</v>
      </c>
      <c r="F1565" s="203">
        <f t="shared" si="49"/>
        <v>1</v>
      </c>
    </row>
    <row r="1566" spans="1:6">
      <c r="A1566" s="334">
        <v>207</v>
      </c>
      <c r="B1566" s="334" t="s">
        <v>648</v>
      </c>
      <c r="C1566" s="334" t="s">
        <v>1976</v>
      </c>
      <c r="D1566" s="203" t="str">
        <f t="shared" si="48"/>
        <v>愛媛県大洲市</v>
      </c>
      <c r="E1566" s="334">
        <v>207</v>
      </c>
      <c r="F1566" s="203">
        <f t="shared" si="49"/>
        <v>1</v>
      </c>
    </row>
    <row r="1567" spans="1:6">
      <c r="A1567" s="334">
        <v>210</v>
      </c>
      <c r="B1567" s="334" t="s">
        <v>648</v>
      </c>
      <c r="C1567" s="334" t="s">
        <v>548</v>
      </c>
      <c r="D1567" s="203" t="str">
        <f t="shared" si="48"/>
        <v>愛媛県伊予市</v>
      </c>
      <c r="E1567" s="334">
        <v>210</v>
      </c>
      <c r="F1567" s="203">
        <f t="shared" si="49"/>
        <v>1</v>
      </c>
    </row>
    <row r="1568" spans="1:6">
      <c r="A1568" s="334">
        <v>213</v>
      </c>
      <c r="B1568" s="334" t="s">
        <v>648</v>
      </c>
      <c r="C1568" s="334" t="s">
        <v>10</v>
      </c>
      <c r="D1568" s="203" t="str">
        <f t="shared" si="48"/>
        <v>愛媛県四国中央市</v>
      </c>
      <c r="E1568" s="334">
        <v>213</v>
      </c>
      <c r="F1568" s="203">
        <f t="shared" si="49"/>
        <v>1</v>
      </c>
    </row>
    <row r="1569" spans="1:6">
      <c r="A1569" s="334">
        <v>214</v>
      </c>
      <c r="B1569" s="334" t="s">
        <v>648</v>
      </c>
      <c r="C1569" s="334" t="s">
        <v>811</v>
      </c>
      <c r="D1569" s="203" t="str">
        <f t="shared" si="48"/>
        <v>愛媛県西予市</v>
      </c>
      <c r="E1569" s="334">
        <v>214</v>
      </c>
      <c r="F1569" s="203">
        <f t="shared" si="49"/>
        <v>1</v>
      </c>
    </row>
    <row r="1570" spans="1:6">
      <c r="A1570" s="334">
        <v>215</v>
      </c>
      <c r="B1570" s="334" t="s">
        <v>648</v>
      </c>
      <c r="C1570" s="334" t="s">
        <v>826</v>
      </c>
      <c r="D1570" s="203" t="str">
        <f t="shared" si="48"/>
        <v>愛媛県東温市</v>
      </c>
      <c r="E1570" s="334">
        <v>215</v>
      </c>
      <c r="F1570" s="203">
        <f t="shared" si="49"/>
        <v>1</v>
      </c>
    </row>
    <row r="1571" spans="1:6">
      <c r="A1571" s="334">
        <v>356</v>
      </c>
      <c r="B1571" s="334" t="s">
        <v>648</v>
      </c>
      <c r="C1571" s="334" t="s">
        <v>853</v>
      </c>
      <c r="D1571" s="203" t="str">
        <f t="shared" si="48"/>
        <v>愛媛県上島町</v>
      </c>
      <c r="E1571" s="334">
        <v>356</v>
      </c>
      <c r="F1571" s="203">
        <f t="shared" si="49"/>
        <v>1</v>
      </c>
    </row>
    <row r="1572" spans="1:6">
      <c r="A1572" s="334">
        <v>386</v>
      </c>
      <c r="B1572" s="334" t="s">
        <v>648</v>
      </c>
      <c r="C1572" s="334" t="s">
        <v>1977</v>
      </c>
      <c r="D1572" s="203" t="str">
        <f t="shared" si="48"/>
        <v>愛媛県久万高原町</v>
      </c>
      <c r="E1572" s="334">
        <v>386</v>
      </c>
      <c r="F1572" s="203">
        <f t="shared" si="49"/>
        <v>1</v>
      </c>
    </row>
    <row r="1573" spans="1:6">
      <c r="A1573" s="334">
        <v>401</v>
      </c>
      <c r="B1573" s="334" t="s">
        <v>648</v>
      </c>
      <c r="C1573" s="334" t="s">
        <v>452</v>
      </c>
      <c r="D1573" s="203" t="str">
        <f t="shared" si="48"/>
        <v>愛媛県松前町</v>
      </c>
      <c r="E1573" s="334">
        <v>401</v>
      </c>
      <c r="F1573" s="203">
        <f t="shared" si="49"/>
        <v>1</v>
      </c>
    </row>
    <row r="1574" spans="1:6">
      <c r="A1574" s="334">
        <v>402</v>
      </c>
      <c r="B1574" s="334" t="s">
        <v>648</v>
      </c>
      <c r="C1574" s="334" t="s">
        <v>881</v>
      </c>
      <c r="D1574" s="203" t="str">
        <f t="shared" si="48"/>
        <v>愛媛県砥部町</v>
      </c>
      <c r="E1574" s="334">
        <v>402</v>
      </c>
      <c r="F1574" s="203">
        <f t="shared" si="49"/>
        <v>1</v>
      </c>
    </row>
    <row r="1575" spans="1:6">
      <c r="A1575" s="334">
        <v>422</v>
      </c>
      <c r="B1575" s="334" t="s">
        <v>648</v>
      </c>
      <c r="C1575" s="334" t="s">
        <v>1978</v>
      </c>
      <c r="D1575" s="203" t="str">
        <f t="shared" si="48"/>
        <v>愛媛県内子町</v>
      </c>
      <c r="E1575" s="334">
        <v>422</v>
      </c>
      <c r="F1575" s="203">
        <f t="shared" si="49"/>
        <v>1</v>
      </c>
    </row>
    <row r="1576" spans="1:6">
      <c r="A1576" s="334">
        <v>442</v>
      </c>
      <c r="B1576" s="334" t="s">
        <v>648</v>
      </c>
      <c r="C1576" s="334" t="s">
        <v>1979</v>
      </c>
      <c r="D1576" s="203" t="str">
        <f t="shared" si="48"/>
        <v>愛媛県伊方町</v>
      </c>
      <c r="E1576" s="334">
        <v>442</v>
      </c>
      <c r="F1576" s="203">
        <f t="shared" si="49"/>
        <v>1</v>
      </c>
    </row>
    <row r="1577" spans="1:6">
      <c r="A1577" s="334">
        <v>484</v>
      </c>
      <c r="B1577" s="334" t="s">
        <v>648</v>
      </c>
      <c r="C1577" s="334" t="s">
        <v>1981</v>
      </c>
      <c r="D1577" s="203" t="str">
        <f t="shared" si="48"/>
        <v>愛媛県松野町</v>
      </c>
      <c r="E1577" s="334">
        <v>484</v>
      </c>
      <c r="F1577" s="203">
        <f t="shared" si="49"/>
        <v>1</v>
      </c>
    </row>
    <row r="1578" spans="1:6">
      <c r="A1578" s="334">
        <v>488</v>
      </c>
      <c r="B1578" s="334" t="s">
        <v>648</v>
      </c>
      <c r="C1578" s="334" t="s">
        <v>1982</v>
      </c>
      <c r="D1578" s="203" t="str">
        <f t="shared" si="48"/>
        <v>愛媛県鬼北町</v>
      </c>
      <c r="E1578" s="334">
        <v>488</v>
      </c>
      <c r="F1578" s="203">
        <f t="shared" si="49"/>
        <v>1</v>
      </c>
    </row>
    <row r="1579" spans="1:6">
      <c r="A1579" s="334">
        <v>506</v>
      </c>
      <c r="B1579" s="334" t="s">
        <v>648</v>
      </c>
      <c r="C1579" s="334" t="s">
        <v>1984</v>
      </c>
      <c r="D1579" s="203" t="str">
        <f t="shared" si="48"/>
        <v>愛媛県愛南町</v>
      </c>
      <c r="E1579" s="334">
        <v>506</v>
      </c>
      <c r="F1579" s="203">
        <f t="shared" si="49"/>
        <v>1</v>
      </c>
    </row>
    <row r="1580" spans="1:6">
      <c r="A1580" s="334">
        <v>201</v>
      </c>
      <c r="B1580" s="334" t="s">
        <v>1985</v>
      </c>
      <c r="C1580" s="334" t="s">
        <v>158</v>
      </c>
      <c r="D1580" s="203" t="str">
        <f t="shared" si="48"/>
        <v>高知県高知市</v>
      </c>
      <c r="E1580" s="334">
        <v>201</v>
      </c>
      <c r="F1580" s="203">
        <f t="shared" si="49"/>
        <v>1</v>
      </c>
    </row>
    <row r="1581" spans="1:6">
      <c r="A1581" s="334">
        <v>202</v>
      </c>
      <c r="B1581" s="334" t="s">
        <v>1985</v>
      </c>
      <c r="C1581" s="334" t="s">
        <v>1696</v>
      </c>
      <c r="D1581" s="203" t="str">
        <f t="shared" si="48"/>
        <v>高知県室戸市</v>
      </c>
      <c r="E1581" s="334">
        <v>202</v>
      </c>
      <c r="F1581" s="203">
        <f t="shared" si="49"/>
        <v>1</v>
      </c>
    </row>
    <row r="1582" spans="1:6">
      <c r="A1582" s="334">
        <v>203</v>
      </c>
      <c r="B1582" s="334" t="s">
        <v>1985</v>
      </c>
      <c r="C1582" s="334" t="s">
        <v>1079</v>
      </c>
      <c r="D1582" s="203" t="str">
        <f t="shared" si="48"/>
        <v>高知県安芸市</v>
      </c>
      <c r="E1582" s="334">
        <v>203</v>
      </c>
      <c r="F1582" s="203">
        <f t="shared" si="49"/>
        <v>1</v>
      </c>
    </row>
    <row r="1583" spans="1:6">
      <c r="A1583" s="334">
        <v>204</v>
      </c>
      <c r="B1583" s="334" t="s">
        <v>1985</v>
      </c>
      <c r="C1583" s="334" t="s">
        <v>328</v>
      </c>
      <c r="D1583" s="203" t="str">
        <f t="shared" si="48"/>
        <v>高知県南国市</v>
      </c>
      <c r="E1583" s="334">
        <v>204</v>
      </c>
      <c r="F1583" s="203">
        <f t="shared" si="49"/>
        <v>1</v>
      </c>
    </row>
    <row r="1584" spans="1:6">
      <c r="A1584" s="334">
        <v>205</v>
      </c>
      <c r="B1584" s="334" t="s">
        <v>1985</v>
      </c>
      <c r="C1584" s="334" t="s">
        <v>1454</v>
      </c>
      <c r="D1584" s="203" t="str">
        <f t="shared" si="48"/>
        <v>高知県土佐市</v>
      </c>
      <c r="E1584" s="334">
        <v>205</v>
      </c>
      <c r="F1584" s="203">
        <f t="shared" si="49"/>
        <v>1</v>
      </c>
    </row>
    <row r="1585" spans="1:6">
      <c r="A1585" s="334">
        <v>206</v>
      </c>
      <c r="B1585" s="334" t="s">
        <v>1985</v>
      </c>
      <c r="C1585" s="334" t="s">
        <v>1988</v>
      </c>
      <c r="D1585" s="203" t="str">
        <f t="shared" si="48"/>
        <v>高知県須崎市</v>
      </c>
      <c r="E1585" s="334">
        <v>206</v>
      </c>
      <c r="F1585" s="203">
        <f t="shared" si="49"/>
        <v>1</v>
      </c>
    </row>
    <row r="1586" spans="1:6">
      <c r="A1586" s="334">
        <v>208</v>
      </c>
      <c r="B1586" s="334" t="s">
        <v>1985</v>
      </c>
      <c r="C1586" s="334" t="s">
        <v>1643</v>
      </c>
      <c r="D1586" s="203" t="str">
        <f t="shared" si="48"/>
        <v>高知県宿毛市</v>
      </c>
      <c r="E1586" s="334">
        <v>208</v>
      </c>
      <c r="F1586" s="203">
        <f t="shared" si="49"/>
        <v>1</v>
      </c>
    </row>
    <row r="1587" spans="1:6">
      <c r="A1587" s="334">
        <v>209</v>
      </c>
      <c r="B1587" s="334" t="s">
        <v>1985</v>
      </c>
      <c r="C1587" s="334" t="s">
        <v>951</v>
      </c>
      <c r="D1587" s="203" t="str">
        <f t="shared" si="48"/>
        <v>高知県土佐清水市</v>
      </c>
      <c r="E1587" s="334">
        <v>209</v>
      </c>
      <c r="F1587" s="203">
        <f t="shared" si="49"/>
        <v>1</v>
      </c>
    </row>
    <row r="1588" spans="1:6">
      <c r="A1588" s="334">
        <v>210</v>
      </c>
      <c r="B1588" s="334" t="s">
        <v>1985</v>
      </c>
      <c r="C1588" s="334" t="s">
        <v>107</v>
      </c>
      <c r="D1588" s="203" t="str">
        <f t="shared" si="48"/>
        <v>高知県四万十市</v>
      </c>
      <c r="E1588" s="334">
        <v>210</v>
      </c>
      <c r="F1588" s="203">
        <f t="shared" si="49"/>
        <v>1</v>
      </c>
    </row>
    <row r="1589" spans="1:6">
      <c r="A1589" s="334">
        <v>211</v>
      </c>
      <c r="B1589" s="334" t="s">
        <v>1985</v>
      </c>
      <c r="C1589" s="334" t="s">
        <v>103</v>
      </c>
      <c r="D1589" s="203" t="str">
        <f t="shared" si="48"/>
        <v>高知県香南市</v>
      </c>
      <c r="E1589" s="334">
        <v>211</v>
      </c>
      <c r="F1589" s="203">
        <f t="shared" si="49"/>
        <v>1</v>
      </c>
    </row>
    <row r="1590" spans="1:6">
      <c r="A1590" s="334">
        <v>212</v>
      </c>
      <c r="B1590" s="334" t="s">
        <v>1985</v>
      </c>
      <c r="C1590" s="334" t="s">
        <v>578</v>
      </c>
      <c r="D1590" s="203" t="str">
        <f t="shared" si="48"/>
        <v>高知県香美市</v>
      </c>
      <c r="E1590" s="334">
        <v>212</v>
      </c>
      <c r="F1590" s="203">
        <f t="shared" si="49"/>
        <v>1</v>
      </c>
    </row>
    <row r="1591" spans="1:6">
      <c r="A1591" s="334">
        <v>301</v>
      </c>
      <c r="B1591" s="334" t="s">
        <v>1985</v>
      </c>
      <c r="C1591" s="334" t="s">
        <v>877</v>
      </c>
      <c r="D1591" s="203" t="str">
        <f t="shared" si="48"/>
        <v>高知県東洋町</v>
      </c>
      <c r="E1591" s="334">
        <v>301</v>
      </c>
      <c r="F1591" s="203">
        <f t="shared" si="49"/>
        <v>1</v>
      </c>
    </row>
    <row r="1592" spans="1:6">
      <c r="A1592" s="334">
        <v>302</v>
      </c>
      <c r="B1592" s="334" t="s">
        <v>1985</v>
      </c>
      <c r="C1592" s="334" t="s">
        <v>1989</v>
      </c>
      <c r="D1592" s="203" t="str">
        <f t="shared" si="48"/>
        <v>高知県奈半利町</v>
      </c>
      <c r="E1592" s="334">
        <v>302</v>
      </c>
      <c r="F1592" s="203">
        <f t="shared" si="49"/>
        <v>1</v>
      </c>
    </row>
    <row r="1593" spans="1:6">
      <c r="A1593" s="334">
        <v>303</v>
      </c>
      <c r="B1593" s="334" t="s">
        <v>1985</v>
      </c>
      <c r="C1593" s="334" t="s">
        <v>1990</v>
      </c>
      <c r="D1593" s="203" t="str">
        <f t="shared" si="48"/>
        <v>高知県田野町</v>
      </c>
      <c r="E1593" s="334">
        <v>303</v>
      </c>
      <c r="F1593" s="203">
        <f t="shared" si="49"/>
        <v>1</v>
      </c>
    </row>
    <row r="1594" spans="1:6">
      <c r="A1594" s="334">
        <v>304</v>
      </c>
      <c r="B1594" s="334" t="s">
        <v>1985</v>
      </c>
      <c r="C1594" s="334" t="s">
        <v>1991</v>
      </c>
      <c r="D1594" s="203" t="str">
        <f t="shared" si="48"/>
        <v>高知県安田町</v>
      </c>
      <c r="E1594" s="334">
        <v>304</v>
      </c>
      <c r="F1594" s="203">
        <f t="shared" si="49"/>
        <v>1</v>
      </c>
    </row>
    <row r="1595" spans="1:6">
      <c r="A1595" s="334">
        <v>305</v>
      </c>
      <c r="B1595" s="334" t="s">
        <v>1985</v>
      </c>
      <c r="C1595" s="334" t="s">
        <v>1900</v>
      </c>
      <c r="D1595" s="203" t="str">
        <f t="shared" si="48"/>
        <v>高知県北川村</v>
      </c>
      <c r="E1595" s="334">
        <v>305</v>
      </c>
      <c r="F1595" s="203">
        <f t="shared" si="49"/>
        <v>1</v>
      </c>
    </row>
    <row r="1596" spans="1:6">
      <c r="A1596" s="334">
        <v>306</v>
      </c>
      <c r="B1596" s="334" t="s">
        <v>1985</v>
      </c>
      <c r="C1596" s="334" t="s">
        <v>1993</v>
      </c>
      <c r="D1596" s="203" t="str">
        <f t="shared" si="48"/>
        <v>高知県馬路村</v>
      </c>
      <c r="E1596" s="334">
        <v>306</v>
      </c>
      <c r="F1596" s="203">
        <f t="shared" si="49"/>
        <v>1</v>
      </c>
    </row>
    <row r="1597" spans="1:6">
      <c r="A1597" s="334">
        <v>307</v>
      </c>
      <c r="B1597" s="334" t="s">
        <v>1985</v>
      </c>
      <c r="C1597" s="334" t="s">
        <v>1994</v>
      </c>
      <c r="D1597" s="203" t="str">
        <f t="shared" si="48"/>
        <v>高知県芸西村</v>
      </c>
      <c r="E1597" s="334">
        <v>307</v>
      </c>
      <c r="F1597" s="203">
        <f t="shared" si="49"/>
        <v>1</v>
      </c>
    </row>
    <row r="1598" spans="1:6">
      <c r="A1598" s="334">
        <v>341</v>
      </c>
      <c r="B1598" s="334" t="s">
        <v>1985</v>
      </c>
      <c r="C1598" s="334" t="s">
        <v>1617</v>
      </c>
      <c r="D1598" s="203" t="str">
        <f t="shared" si="48"/>
        <v>高知県本山町</v>
      </c>
      <c r="E1598" s="334">
        <v>341</v>
      </c>
      <c r="F1598" s="203">
        <f t="shared" si="49"/>
        <v>1</v>
      </c>
    </row>
    <row r="1599" spans="1:6">
      <c r="A1599" s="334">
        <v>344</v>
      </c>
      <c r="B1599" s="334" t="s">
        <v>1985</v>
      </c>
      <c r="C1599" s="334" t="s">
        <v>1996</v>
      </c>
      <c r="D1599" s="203" t="str">
        <f t="shared" si="48"/>
        <v>高知県大豊町</v>
      </c>
      <c r="E1599" s="334">
        <v>344</v>
      </c>
      <c r="F1599" s="203">
        <f t="shared" si="49"/>
        <v>1</v>
      </c>
    </row>
    <row r="1600" spans="1:6">
      <c r="A1600" s="334">
        <v>363</v>
      </c>
      <c r="B1600" s="334" t="s">
        <v>1985</v>
      </c>
      <c r="C1600" s="334" t="s">
        <v>1694</v>
      </c>
      <c r="D1600" s="203" t="str">
        <f t="shared" si="48"/>
        <v>高知県土佐町</v>
      </c>
      <c r="E1600" s="334">
        <v>363</v>
      </c>
      <c r="F1600" s="203">
        <f t="shared" si="49"/>
        <v>1</v>
      </c>
    </row>
    <row r="1601" spans="1:6">
      <c r="A1601" s="334">
        <v>364</v>
      </c>
      <c r="B1601" s="334" t="s">
        <v>1985</v>
      </c>
      <c r="C1601" s="334" t="s">
        <v>1505</v>
      </c>
      <c r="D1601" s="203" t="str">
        <f t="shared" si="48"/>
        <v>高知県大川村</v>
      </c>
      <c r="E1601" s="334">
        <v>364</v>
      </c>
      <c r="F1601" s="203">
        <f t="shared" si="49"/>
        <v>1</v>
      </c>
    </row>
    <row r="1602" spans="1:6">
      <c r="A1602" s="334">
        <v>386</v>
      </c>
      <c r="B1602" s="334" t="s">
        <v>1985</v>
      </c>
      <c r="C1602" s="334" t="s">
        <v>917</v>
      </c>
      <c r="D1602" s="203" t="str">
        <f t="shared" ref="D1602:D1665" si="50">B1602&amp;C1602</f>
        <v>高知県いの町</v>
      </c>
      <c r="E1602" s="334">
        <v>386</v>
      </c>
      <c r="F1602" s="203">
        <f t="shared" ref="F1602:F1665" si="51">COUNTIF(D:D,D1602)</f>
        <v>1</v>
      </c>
    </row>
    <row r="1603" spans="1:6">
      <c r="A1603" s="334">
        <v>387</v>
      </c>
      <c r="B1603" s="334" t="s">
        <v>1985</v>
      </c>
      <c r="C1603" s="334" t="s">
        <v>167</v>
      </c>
      <c r="D1603" s="203" t="str">
        <f t="shared" si="50"/>
        <v>高知県仁淀川町</v>
      </c>
      <c r="E1603" s="334">
        <v>387</v>
      </c>
      <c r="F1603" s="203">
        <f t="shared" si="51"/>
        <v>1</v>
      </c>
    </row>
    <row r="1604" spans="1:6">
      <c r="A1604" s="334">
        <v>401</v>
      </c>
      <c r="B1604" s="334" t="s">
        <v>1985</v>
      </c>
      <c r="C1604" s="334" t="s">
        <v>678</v>
      </c>
      <c r="D1604" s="203" t="str">
        <f t="shared" si="50"/>
        <v>高知県中土佐町</v>
      </c>
      <c r="E1604" s="334">
        <v>401</v>
      </c>
      <c r="F1604" s="203">
        <f t="shared" si="51"/>
        <v>1</v>
      </c>
    </row>
    <row r="1605" spans="1:6">
      <c r="A1605" s="334">
        <v>402</v>
      </c>
      <c r="B1605" s="334" t="s">
        <v>1985</v>
      </c>
      <c r="C1605" s="334" t="s">
        <v>504</v>
      </c>
      <c r="D1605" s="203" t="str">
        <f t="shared" si="50"/>
        <v>高知県佐川町</v>
      </c>
      <c r="E1605" s="334">
        <v>402</v>
      </c>
      <c r="F1605" s="203">
        <f t="shared" si="51"/>
        <v>1</v>
      </c>
    </row>
    <row r="1606" spans="1:6">
      <c r="A1606" s="334">
        <v>403</v>
      </c>
      <c r="B1606" s="334" t="s">
        <v>1985</v>
      </c>
      <c r="C1606" s="334" t="s">
        <v>1997</v>
      </c>
      <c r="D1606" s="203" t="str">
        <f t="shared" si="50"/>
        <v>高知県越知町</v>
      </c>
      <c r="E1606" s="334">
        <v>403</v>
      </c>
      <c r="F1606" s="203">
        <f t="shared" si="51"/>
        <v>1</v>
      </c>
    </row>
    <row r="1607" spans="1:6">
      <c r="A1607" s="334">
        <v>405</v>
      </c>
      <c r="B1607" s="334" t="s">
        <v>1985</v>
      </c>
      <c r="C1607" s="334" t="s">
        <v>1998</v>
      </c>
      <c r="D1607" s="203" t="str">
        <f t="shared" si="50"/>
        <v>高知県檮原町</v>
      </c>
      <c r="E1607" s="334">
        <v>405</v>
      </c>
      <c r="F1607" s="203">
        <f t="shared" si="51"/>
        <v>1</v>
      </c>
    </row>
    <row r="1608" spans="1:6">
      <c r="A1608" s="334">
        <v>410</v>
      </c>
      <c r="B1608" s="334" t="s">
        <v>1985</v>
      </c>
      <c r="C1608" s="334" t="s">
        <v>1999</v>
      </c>
      <c r="D1608" s="203" t="str">
        <f t="shared" si="50"/>
        <v>高知県日高村</v>
      </c>
      <c r="E1608" s="334">
        <v>410</v>
      </c>
      <c r="F1608" s="203">
        <f t="shared" si="51"/>
        <v>1</v>
      </c>
    </row>
    <row r="1609" spans="1:6">
      <c r="A1609" s="334">
        <v>411</v>
      </c>
      <c r="B1609" s="334" t="s">
        <v>1985</v>
      </c>
      <c r="C1609" s="334" t="s">
        <v>2000</v>
      </c>
      <c r="D1609" s="203" t="str">
        <f t="shared" si="50"/>
        <v>高知県津野町</v>
      </c>
      <c r="E1609" s="334">
        <v>411</v>
      </c>
      <c r="F1609" s="203">
        <f t="shared" si="51"/>
        <v>1</v>
      </c>
    </row>
    <row r="1610" spans="1:6">
      <c r="A1610" s="334">
        <v>412</v>
      </c>
      <c r="B1610" s="334" t="s">
        <v>1985</v>
      </c>
      <c r="C1610" s="334" t="s">
        <v>2001</v>
      </c>
      <c r="D1610" s="203" t="str">
        <f t="shared" si="50"/>
        <v>高知県四万十町</v>
      </c>
      <c r="E1610" s="334">
        <v>412</v>
      </c>
      <c r="F1610" s="203">
        <f t="shared" si="51"/>
        <v>1</v>
      </c>
    </row>
    <row r="1611" spans="1:6">
      <c r="A1611" s="334">
        <v>424</v>
      </c>
      <c r="B1611" s="334" t="s">
        <v>1985</v>
      </c>
      <c r="C1611" s="334" t="s">
        <v>2002</v>
      </c>
      <c r="D1611" s="203" t="str">
        <f t="shared" si="50"/>
        <v>高知県大月町</v>
      </c>
      <c r="E1611" s="334">
        <v>424</v>
      </c>
      <c r="F1611" s="203">
        <f t="shared" si="51"/>
        <v>1</v>
      </c>
    </row>
    <row r="1612" spans="1:6">
      <c r="A1612" s="334">
        <v>427</v>
      </c>
      <c r="B1612" s="334" t="s">
        <v>1985</v>
      </c>
      <c r="C1612" s="334" t="s">
        <v>2003</v>
      </c>
      <c r="D1612" s="203" t="str">
        <f t="shared" si="50"/>
        <v>高知県三原村</v>
      </c>
      <c r="E1612" s="334">
        <v>427</v>
      </c>
      <c r="F1612" s="203">
        <f t="shared" si="51"/>
        <v>1</v>
      </c>
    </row>
    <row r="1613" spans="1:6">
      <c r="A1613" s="334">
        <v>428</v>
      </c>
      <c r="B1613" s="334" t="s">
        <v>1985</v>
      </c>
      <c r="C1613" s="334" t="s">
        <v>2004</v>
      </c>
      <c r="D1613" s="203" t="str">
        <f t="shared" si="50"/>
        <v>高知県黒潮町</v>
      </c>
      <c r="E1613" s="334">
        <v>428</v>
      </c>
      <c r="F1613" s="203">
        <f t="shared" si="51"/>
        <v>1</v>
      </c>
    </row>
    <row r="1614" spans="1:6">
      <c r="A1614" s="334">
        <v>101</v>
      </c>
      <c r="B1614" s="334" t="s">
        <v>2005</v>
      </c>
      <c r="C1614" s="334" t="s">
        <v>4</v>
      </c>
      <c r="D1614" s="203" t="str">
        <f t="shared" si="50"/>
        <v>福岡県北九州市門司区</v>
      </c>
      <c r="E1614" s="334">
        <v>101</v>
      </c>
      <c r="F1614" s="203">
        <f t="shared" si="51"/>
        <v>1</v>
      </c>
    </row>
    <row r="1615" spans="1:6">
      <c r="A1615" s="334">
        <v>103</v>
      </c>
      <c r="B1615" s="334" t="s">
        <v>2005</v>
      </c>
      <c r="C1615" s="334" t="s">
        <v>1926</v>
      </c>
      <c r="D1615" s="203" t="str">
        <f t="shared" si="50"/>
        <v>福岡県北九州市若松区</v>
      </c>
      <c r="E1615" s="334">
        <v>103</v>
      </c>
      <c r="F1615" s="203">
        <f t="shared" si="51"/>
        <v>1</v>
      </c>
    </row>
    <row r="1616" spans="1:6">
      <c r="A1616" s="334">
        <v>105</v>
      </c>
      <c r="B1616" s="334" t="s">
        <v>2005</v>
      </c>
      <c r="C1616" s="334" t="s">
        <v>2006</v>
      </c>
      <c r="D1616" s="203" t="str">
        <f t="shared" si="50"/>
        <v>福岡県北九州市戸畑区</v>
      </c>
      <c r="E1616" s="334">
        <v>105</v>
      </c>
      <c r="F1616" s="203">
        <f t="shared" si="51"/>
        <v>1</v>
      </c>
    </row>
    <row r="1617" spans="1:6">
      <c r="A1617" s="334">
        <v>106</v>
      </c>
      <c r="B1617" s="334" t="s">
        <v>2005</v>
      </c>
      <c r="C1617" s="334" t="s">
        <v>791</v>
      </c>
      <c r="D1617" s="203" t="str">
        <f t="shared" si="50"/>
        <v>福岡県北九州市小倉北区</v>
      </c>
      <c r="E1617" s="334">
        <v>106</v>
      </c>
      <c r="F1617" s="203">
        <f t="shared" si="51"/>
        <v>1</v>
      </c>
    </row>
    <row r="1618" spans="1:6">
      <c r="A1618" s="334">
        <v>107</v>
      </c>
      <c r="B1618" s="334" t="s">
        <v>2005</v>
      </c>
      <c r="C1618" s="334" t="s">
        <v>2007</v>
      </c>
      <c r="D1618" s="203" t="str">
        <f t="shared" si="50"/>
        <v>福岡県北九州市小倉南区</v>
      </c>
      <c r="E1618" s="334">
        <v>107</v>
      </c>
      <c r="F1618" s="203">
        <f t="shared" si="51"/>
        <v>1</v>
      </c>
    </row>
    <row r="1619" spans="1:6">
      <c r="A1619" s="334">
        <v>108</v>
      </c>
      <c r="B1619" s="334" t="s">
        <v>2005</v>
      </c>
      <c r="C1619" s="334" t="s">
        <v>2008</v>
      </c>
      <c r="D1619" s="203" t="str">
        <f t="shared" si="50"/>
        <v>福岡県北九州市八幡東区</v>
      </c>
      <c r="E1619" s="334">
        <v>108</v>
      </c>
      <c r="F1619" s="203">
        <f t="shared" si="51"/>
        <v>1</v>
      </c>
    </row>
    <row r="1620" spans="1:6">
      <c r="A1620" s="334">
        <v>109</v>
      </c>
      <c r="B1620" s="334" t="s">
        <v>2005</v>
      </c>
      <c r="C1620" s="334" t="s">
        <v>1756</v>
      </c>
      <c r="D1620" s="203" t="str">
        <f t="shared" si="50"/>
        <v>福岡県北九州市八幡西区</v>
      </c>
      <c r="E1620" s="334">
        <v>109</v>
      </c>
      <c r="F1620" s="203">
        <f t="shared" si="51"/>
        <v>1</v>
      </c>
    </row>
    <row r="1621" spans="1:6">
      <c r="A1621" s="334">
        <v>131</v>
      </c>
      <c r="B1621" s="334" t="s">
        <v>2005</v>
      </c>
      <c r="C1621" s="334" t="s">
        <v>2009</v>
      </c>
      <c r="D1621" s="203" t="str">
        <f t="shared" si="50"/>
        <v>福岡県福岡市東区</v>
      </c>
      <c r="E1621" s="334">
        <v>131</v>
      </c>
      <c r="F1621" s="203">
        <f t="shared" si="51"/>
        <v>1</v>
      </c>
    </row>
    <row r="1622" spans="1:6">
      <c r="A1622" s="334">
        <v>132</v>
      </c>
      <c r="B1622" s="334" t="s">
        <v>2005</v>
      </c>
      <c r="C1622" s="334" t="s">
        <v>2011</v>
      </c>
      <c r="D1622" s="203" t="str">
        <f t="shared" si="50"/>
        <v>福岡県福岡市博多区</v>
      </c>
      <c r="E1622" s="334">
        <v>132</v>
      </c>
      <c r="F1622" s="203">
        <f t="shared" si="51"/>
        <v>1</v>
      </c>
    </row>
    <row r="1623" spans="1:6">
      <c r="A1623" s="334">
        <v>133</v>
      </c>
      <c r="B1623" s="334" t="s">
        <v>2005</v>
      </c>
      <c r="C1623" s="334" t="s">
        <v>2012</v>
      </c>
      <c r="D1623" s="203" t="str">
        <f t="shared" si="50"/>
        <v>福岡県福岡市中央区</v>
      </c>
      <c r="E1623" s="334">
        <v>133</v>
      </c>
      <c r="F1623" s="203">
        <f t="shared" si="51"/>
        <v>1</v>
      </c>
    </row>
    <row r="1624" spans="1:6">
      <c r="A1624" s="334">
        <v>134</v>
      </c>
      <c r="B1624" s="334" t="s">
        <v>2005</v>
      </c>
      <c r="C1624" s="334" t="s">
        <v>162</v>
      </c>
      <c r="D1624" s="203" t="str">
        <f t="shared" si="50"/>
        <v>福岡県福岡市南区</v>
      </c>
      <c r="E1624" s="334">
        <v>134</v>
      </c>
      <c r="F1624" s="203">
        <f t="shared" si="51"/>
        <v>1</v>
      </c>
    </row>
    <row r="1625" spans="1:6">
      <c r="A1625" s="334">
        <v>135</v>
      </c>
      <c r="B1625" s="334" t="s">
        <v>2005</v>
      </c>
      <c r="C1625" s="334" t="s">
        <v>2013</v>
      </c>
      <c r="D1625" s="203" t="str">
        <f t="shared" si="50"/>
        <v>福岡県福岡市西区</v>
      </c>
      <c r="E1625" s="334">
        <v>135</v>
      </c>
      <c r="F1625" s="203">
        <f t="shared" si="51"/>
        <v>1</v>
      </c>
    </row>
    <row r="1626" spans="1:6">
      <c r="A1626" s="334">
        <v>136</v>
      </c>
      <c r="B1626" s="334" t="s">
        <v>2005</v>
      </c>
      <c r="C1626" s="334" t="s">
        <v>2014</v>
      </c>
      <c r="D1626" s="203" t="str">
        <f t="shared" si="50"/>
        <v>福岡県福岡市城南区</v>
      </c>
      <c r="E1626" s="334">
        <v>136</v>
      </c>
      <c r="F1626" s="203">
        <f t="shared" si="51"/>
        <v>1</v>
      </c>
    </row>
    <row r="1627" spans="1:6">
      <c r="A1627" s="334">
        <v>137</v>
      </c>
      <c r="B1627" s="334" t="s">
        <v>2005</v>
      </c>
      <c r="C1627" s="334" t="s">
        <v>1139</v>
      </c>
      <c r="D1627" s="203" t="str">
        <f t="shared" si="50"/>
        <v>福岡県福岡市早良区</v>
      </c>
      <c r="E1627" s="334">
        <v>137</v>
      </c>
      <c r="F1627" s="203">
        <f t="shared" si="51"/>
        <v>1</v>
      </c>
    </row>
    <row r="1628" spans="1:6">
      <c r="A1628" s="334">
        <v>202</v>
      </c>
      <c r="B1628" s="334" t="s">
        <v>2005</v>
      </c>
      <c r="C1628" s="334" t="s">
        <v>2015</v>
      </c>
      <c r="D1628" s="203" t="str">
        <f t="shared" si="50"/>
        <v>福岡県大牟田市</v>
      </c>
      <c r="E1628" s="334">
        <v>202</v>
      </c>
      <c r="F1628" s="203">
        <f t="shared" si="51"/>
        <v>1</v>
      </c>
    </row>
    <row r="1629" spans="1:6">
      <c r="A1629" s="334">
        <v>203</v>
      </c>
      <c r="B1629" s="334" t="s">
        <v>2005</v>
      </c>
      <c r="C1629" s="334" t="s">
        <v>1675</v>
      </c>
      <c r="D1629" s="203" t="str">
        <f t="shared" si="50"/>
        <v>福岡県久留米市</v>
      </c>
      <c r="E1629" s="334">
        <v>203</v>
      </c>
      <c r="F1629" s="203">
        <f t="shared" si="51"/>
        <v>1</v>
      </c>
    </row>
    <row r="1630" spans="1:6">
      <c r="A1630" s="334">
        <v>204</v>
      </c>
      <c r="B1630" s="334" t="s">
        <v>2005</v>
      </c>
      <c r="C1630" s="334" t="s">
        <v>2016</v>
      </c>
      <c r="D1630" s="203" t="str">
        <f t="shared" si="50"/>
        <v>福岡県直方市</v>
      </c>
      <c r="E1630" s="334">
        <v>204</v>
      </c>
      <c r="F1630" s="203">
        <f t="shared" si="51"/>
        <v>1</v>
      </c>
    </row>
    <row r="1631" spans="1:6">
      <c r="A1631" s="334">
        <v>205</v>
      </c>
      <c r="B1631" s="334" t="s">
        <v>2005</v>
      </c>
      <c r="C1631" s="334" t="s">
        <v>134</v>
      </c>
      <c r="D1631" s="203" t="str">
        <f t="shared" si="50"/>
        <v>福岡県飯塚市</v>
      </c>
      <c r="E1631" s="334">
        <v>205</v>
      </c>
      <c r="F1631" s="203">
        <f t="shared" si="51"/>
        <v>1</v>
      </c>
    </row>
    <row r="1632" spans="1:6">
      <c r="A1632" s="334">
        <v>206</v>
      </c>
      <c r="B1632" s="334" t="s">
        <v>2005</v>
      </c>
      <c r="C1632" s="334" t="s">
        <v>169</v>
      </c>
      <c r="D1632" s="203" t="str">
        <f t="shared" si="50"/>
        <v>福岡県田川市</v>
      </c>
      <c r="E1632" s="334">
        <v>206</v>
      </c>
      <c r="F1632" s="203">
        <f t="shared" si="51"/>
        <v>1</v>
      </c>
    </row>
    <row r="1633" spans="1:6">
      <c r="A1633" s="334">
        <v>207</v>
      </c>
      <c r="B1633" s="334" t="s">
        <v>2005</v>
      </c>
      <c r="C1633" s="334" t="s">
        <v>1942</v>
      </c>
      <c r="D1633" s="203" t="str">
        <f t="shared" si="50"/>
        <v>福岡県柳川市</v>
      </c>
      <c r="E1633" s="334">
        <v>207</v>
      </c>
      <c r="F1633" s="203">
        <f t="shared" si="51"/>
        <v>1</v>
      </c>
    </row>
    <row r="1634" spans="1:6">
      <c r="A1634" s="334">
        <v>210</v>
      </c>
      <c r="B1634" s="334" t="s">
        <v>2005</v>
      </c>
      <c r="C1634" s="334" t="s">
        <v>1860</v>
      </c>
      <c r="D1634" s="203" t="str">
        <f t="shared" si="50"/>
        <v>福岡県八女市</v>
      </c>
      <c r="E1634" s="334">
        <v>210</v>
      </c>
      <c r="F1634" s="203">
        <f t="shared" si="51"/>
        <v>1</v>
      </c>
    </row>
    <row r="1635" spans="1:6">
      <c r="A1635" s="334">
        <v>211</v>
      </c>
      <c r="B1635" s="334" t="s">
        <v>2005</v>
      </c>
      <c r="C1635" s="334" t="s">
        <v>2017</v>
      </c>
      <c r="D1635" s="203" t="str">
        <f t="shared" si="50"/>
        <v>福岡県筑後市</v>
      </c>
      <c r="E1635" s="334">
        <v>211</v>
      </c>
      <c r="F1635" s="203">
        <f t="shared" si="51"/>
        <v>1</v>
      </c>
    </row>
    <row r="1636" spans="1:6">
      <c r="A1636" s="334">
        <v>212</v>
      </c>
      <c r="B1636" s="334" t="s">
        <v>2005</v>
      </c>
      <c r="C1636" s="334" t="s">
        <v>1563</v>
      </c>
      <c r="D1636" s="203" t="str">
        <f t="shared" si="50"/>
        <v>福岡県大川市</v>
      </c>
      <c r="E1636" s="334">
        <v>212</v>
      </c>
      <c r="F1636" s="203">
        <f t="shared" si="51"/>
        <v>1</v>
      </c>
    </row>
    <row r="1637" spans="1:6">
      <c r="A1637" s="334">
        <v>213</v>
      </c>
      <c r="B1637" s="334" t="s">
        <v>2005</v>
      </c>
      <c r="C1637" s="334" t="s">
        <v>2018</v>
      </c>
      <c r="D1637" s="203" t="str">
        <f t="shared" si="50"/>
        <v>福岡県行橋市</v>
      </c>
      <c r="E1637" s="334">
        <v>213</v>
      </c>
      <c r="F1637" s="203">
        <f t="shared" si="51"/>
        <v>1</v>
      </c>
    </row>
    <row r="1638" spans="1:6">
      <c r="A1638" s="334">
        <v>214</v>
      </c>
      <c r="B1638" s="334" t="s">
        <v>2005</v>
      </c>
      <c r="C1638" s="334" t="s">
        <v>1051</v>
      </c>
      <c r="D1638" s="203" t="str">
        <f t="shared" si="50"/>
        <v>福岡県豊前市</v>
      </c>
      <c r="E1638" s="334">
        <v>214</v>
      </c>
      <c r="F1638" s="203">
        <f t="shared" si="51"/>
        <v>1</v>
      </c>
    </row>
    <row r="1639" spans="1:6">
      <c r="A1639" s="334">
        <v>215</v>
      </c>
      <c r="B1639" s="334" t="s">
        <v>2005</v>
      </c>
      <c r="C1639" s="334" t="s">
        <v>2019</v>
      </c>
      <c r="D1639" s="203" t="str">
        <f t="shared" si="50"/>
        <v>福岡県中間市</v>
      </c>
      <c r="E1639" s="334">
        <v>215</v>
      </c>
      <c r="F1639" s="203">
        <f t="shared" si="51"/>
        <v>1</v>
      </c>
    </row>
    <row r="1640" spans="1:6">
      <c r="A1640" s="334">
        <v>216</v>
      </c>
      <c r="B1640" s="334" t="s">
        <v>2005</v>
      </c>
      <c r="C1640" s="334" t="s">
        <v>2021</v>
      </c>
      <c r="D1640" s="203" t="str">
        <f t="shared" si="50"/>
        <v>福岡県小郡市</v>
      </c>
      <c r="E1640" s="334">
        <v>216</v>
      </c>
      <c r="F1640" s="203">
        <f t="shared" si="51"/>
        <v>1</v>
      </c>
    </row>
    <row r="1641" spans="1:6">
      <c r="A1641" s="334">
        <v>217</v>
      </c>
      <c r="B1641" s="334" t="s">
        <v>2005</v>
      </c>
      <c r="C1641" s="334" t="s">
        <v>540</v>
      </c>
      <c r="D1641" s="203" t="str">
        <f t="shared" si="50"/>
        <v>福岡県筑紫野市</v>
      </c>
      <c r="E1641" s="334">
        <v>217</v>
      </c>
      <c r="F1641" s="203">
        <f t="shared" si="51"/>
        <v>1</v>
      </c>
    </row>
    <row r="1642" spans="1:6">
      <c r="A1642" s="334">
        <v>218</v>
      </c>
      <c r="B1642" s="334" t="s">
        <v>2005</v>
      </c>
      <c r="C1642" s="334" t="s">
        <v>2022</v>
      </c>
      <c r="D1642" s="203" t="str">
        <f t="shared" si="50"/>
        <v>福岡県春日市</v>
      </c>
      <c r="E1642" s="334">
        <v>218</v>
      </c>
      <c r="F1642" s="203">
        <f t="shared" si="51"/>
        <v>1</v>
      </c>
    </row>
    <row r="1643" spans="1:6">
      <c r="A1643" s="334">
        <v>219</v>
      </c>
      <c r="B1643" s="334" t="s">
        <v>2005</v>
      </c>
      <c r="C1643" s="334" t="s">
        <v>1753</v>
      </c>
      <c r="D1643" s="203" t="str">
        <f t="shared" si="50"/>
        <v>福岡県大野城市</v>
      </c>
      <c r="E1643" s="334">
        <v>219</v>
      </c>
      <c r="F1643" s="203">
        <f t="shared" si="51"/>
        <v>1</v>
      </c>
    </row>
    <row r="1644" spans="1:6">
      <c r="A1644" s="334">
        <v>220</v>
      </c>
      <c r="B1644" s="334" t="s">
        <v>2005</v>
      </c>
      <c r="C1644" s="334" t="s">
        <v>2023</v>
      </c>
      <c r="D1644" s="203" t="str">
        <f t="shared" si="50"/>
        <v>福岡県宗像市</v>
      </c>
      <c r="E1644" s="334">
        <v>220</v>
      </c>
      <c r="F1644" s="203">
        <f t="shared" si="51"/>
        <v>1</v>
      </c>
    </row>
    <row r="1645" spans="1:6">
      <c r="A1645" s="334">
        <v>221</v>
      </c>
      <c r="B1645" s="334" t="s">
        <v>2005</v>
      </c>
      <c r="C1645" s="334" t="s">
        <v>1465</v>
      </c>
      <c r="D1645" s="203" t="str">
        <f t="shared" si="50"/>
        <v>福岡県太宰府市</v>
      </c>
      <c r="E1645" s="334">
        <v>221</v>
      </c>
      <c r="F1645" s="203">
        <f t="shared" si="51"/>
        <v>1</v>
      </c>
    </row>
    <row r="1646" spans="1:6">
      <c r="A1646" s="334">
        <v>223</v>
      </c>
      <c r="B1646" s="334" t="s">
        <v>2005</v>
      </c>
      <c r="C1646" s="334" t="s">
        <v>296</v>
      </c>
      <c r="D1646" s="203" t="str">
        <f t="shared" si="50"/>
        <v>福岡県古賀市</v>
      </c>
      <c r="E1646" s="334">
        <v>223</v>
      </c>
      <c r="F1646" s="203">
        <f t="shared" si="51"/>
        <v>1</v>
      </c>
    </row>
    <row r="1647" spans="1:6">
      <c r="A1647" s="334">
        <v>224</v>
      </c>
      <c r="B1647" s="334" t="s">
        <v>2005</v>
      </c>
      <c r="C1647" s="334" t="s">
        <v>1811</v>
      </c>
      <c r="D1647" s="203" t="str">
        <f t="shared" si="50"/>
        <v>福岡県福津市</v>
      </c>
      <c r="E1647" s="334">
        <v>224</v>
      </c>
      <c r="F1647" s="203">
        <f t="shared" si="51"/>
        <v>1</v>
      </c>
    </row>
    <row r="1648" spans="1:6">
      <c r="A1648" s="334">
        <v>225</v>
      </c>
      <c r="B1648" s="334" t="s">
        <v>2005</v>
      </c>
      <c r="C1648" s="334" t="s">
        <v>2024</v>
      </c>
      <c r="D1648" s="203" t="str">
        <f t="shared" si="50"/>
        <v>福岡県うきは市</v>
      </c>
      <c r="E1648" s="334">
        <v>225</v>
      </c>
      <c r="F1648" s="203">
        <f t="shared" si="51"/>
        <v>1</v>
      </c>
    </row>
    <row r="1649" spans="1:6">
      <c r="A1649" s="334">
        <v>226</v>
      </c>
      <c r="B1649" s="334" t="s">
        <v>2005</v>
      </c>
      <c r="C1649" s="334" t="s">
        <v>2025</v>
      </c>
      <c r="D1649" s="203" t="str">
        <f t="shared" si="50"/>
        <v>福岡県宮若市</v>
      </c>
      <c r="E1649" s="334">
        <v>226</v>
      </c>
      <c r="F1649" s="203">
        <f t="shared" si="51"/>
        <v>1</v>
      </c>
    </row>
    <row r="1650" spans="1:6">
      <c r="A1650" s="334">
        <v>227</v>
      </c>
      <c r="B1650" s="334" t="s">
        <v>2005</v>
      </c>
      <c r="C1650" s="334" t="s">
        <v>1355</v>
      </c>
      <c r="D1650" s="203" t="str">
        <f t="shared" si="50"/>
        <v>福岡県嘉麻市</v>
      </c>
      <c r="E1650" s="334">
        <v>227</v>
      </c>
      <c r="F1650" s="203">
        <f t="shared" si="51"/>
        <v>1</v>
      </c>
    </row>
    <row r="1651" spans="1:6">
      <c r="A1651" s="334">
        <v>228</v>
      </c>
      <c r="B1651" s="334" t="s">
        <v>2005</v>
      </c>
      <c r="C1651" s="334" t="s">
        <v>2026</v>
      </c>
      <c r="D1651" s="203" t="str">
        <f t="shared" si="50"/>
        <v>福岡県朝倉市</v>
      </c>
      <c r="E1651" s="334">
        <v>228</v>
      </c>
      <c r="F1651" s="203">
        <f t="shared" si="51"/>
        <v>1</v>
      </c>
    </row>
    <row r="1652" spans="1:6">
      <c r="A1652" s="334">
        <v>229</v>
      </c>
      <c r="B1652" s="334" t="s">
        <v>2005</v>
      </c>
      <c r="C1652" s="334" t="s">
        <v>2027</v>
      </c>
      <c r="D1652" s="203" t="str">
        <f t="shared" si="50"/>
        <v>福岡県みやま市</v>
      </c>
      <c r="E1652" s="334">
        <v>229</v>
      </c>
      <c r="F1652" s="203">
        <f t="shared" si="51"/>
        <v>1</v>
      </c>
    </row>
    <row r="1653" spans="1:6">
      <c r="A1653" s="334">
        <v>230</v>
      </c>
      <c r="B1653" s="334" t="s">
        <v>2005</v>
      </c>
      <c r="C1653" s="334" t="s">
        <v>2028</v>
      </c>
      <c r="D1653" s="203" t="str">
        <f t="shared" si="50"/>
        <v>福岡県糸島市</v>
      </c>
      <c r="E1653" s="334">
        <v>230</v>
      </c>
      <c r="F1653" s="203">
        <f t="shared" si="51"/>
        <v>1</v>
      </c>
    </row>
    <row r="1654" spans="1:6">
      <c r="A1654" s="334">
        <v>231</v>
      </c>
      <c r="B1654" s="334" t="s">
        <v>2005</v>
      </c>
      <c r="C1654" s="334" t="s">
        <v>1421</v>
      </c>
      <c r="D1654" s="203" t="str">
        <f t="shared" si="50"/>
        <v>福岡県那珂川市</v>
      </c>
      <c r="E1654" s="334">
        <v>231</v>
      </c>
      <c r="F1654" s="203">
        <f t="shared" si="51"/>
        <v>1</v>
      </c>
    </row>
    <row r="1655" spans="1:6">
      <c r="A1655" s="334">
        <v>341</v>
      </c>
      <c r="B1655" s="334" t="s">
        <v>2005</v>
      </c>
      <c r="C1655" s="334" t="s">
        <v>1197</v>
      </c>
      <c r="D1655" s="203" t="str">
        <f t="shared" si="50"/>
        <v>福岡県宇美町</v>
      </c>
      <c r="E1655" s="334">
        <v>341</v>
      </c>
      <c r="F1655" s="203">
        <f t="shared" si="51"/>
        <v>1</v>
      </c>
    </row>
    <row r="1656" spans="1:6">
      <c r="A1656" s="334">
        <v>342</v>
      </c>
      <c r="B1656" s="334" t="s">
        <v>2005</v>
      </c>
      <c r="C1656" s="334" t="s">
        <v>1487</v>
      </c>
      <c r="D1656" s="203" t="str">
        <f t="shared" si="50"/>
        <v>福岡県篠栗町</v>
      </c>
      <c r="E1656" s="334">
        <v>342</v>
      </c>
      <c r="F1656" s="203">
        <f t="shared" si="51"/>
        <v>1</v>
      </c>
    </row>
    <row r="1657" spans="1:6">
      <c r="A1657" s="334">
        <v>343</v>
      </c>
      <c r="B1657" s="334" t="s">
        <v>2005</v>
      </c>
      <c r="C1657" s="334" t="s">
        <v>1767</v>
      </c>
      <c r="D1657" s="203" t="str">
        <f t="shared" si="50"/>
        <v>福岡県志免町</v>
      </c>
      <c r="E1657" s="334">
        <v>343</v>
      </c>
      <c r="F1657" s="203">
        <f t="shared" si="51"/>
        <v>1</v>
      </c>
    </row>
    <row r="1658" spans="1:6">
      <c r="A1658" s="334">
        <v>344</v>
      </c>
      <c r="B1658" s="334" t="s">
        <v>2005</v>
      </c>
      <c r="C1658" s="334" t="s">
        <v>2029</v>
      </c>
      <c r="D1658" s="203" t="str">
        <f t="shared" si="50"/>
        <v>福岡県須恵町</v>
      </c>
      <c r="E1658" s="334">
        <v>344</v>
      </c>
      <c r="F1658" s="203">
        <f t="shared" si="51"/>
        <v>1</v>
      </c>
    </row>
    <row r="1659" spans="1:6">
      <c r="A1659" s="334">
        <v>345</v>
      </c>
      <c r="B1659" s="334" t="s">
        <v>2005</v>
      </c>
      <c r="C1659" s="334" t="s">
        <v>2030</v>
      </c>
      <c r="D1659" s="203" t="str">
        <f t="shared" si="50"/>
        <v>福岡県新宮町</v>
      </c>
      <c r="E1659" s="334">
        <v>345</v>
      </c>
      <c r="F1659" s="203">
        <f t="shared" si="51"/>
        <v>1</v>
      </c>
    </row>
    <row r="1660" spans="1:6">
      <c r="A1660" s="334">
        <v>348</v>
      </c>
      <c r="B1660" s="334" t="s">
        <v>2005</v>
      </c>
      <c r="C1660" s="334" t="s">
        <v>1556</v>
      </c>
      <c r="D1660" s="203" t="str">
        <f t="shared" si="50"/>
        <v>福岡県久山町</v>
      </c>
      <c r="E1660" s="334">
        <v>348</v>
      </c>
      <c r="F1660" s="203">
        <f t="shared" si="51"/>
        <v>1</v>
      </c>
    </row>
    <row r="1661" spans="1:6">
      <c r="A1661" s="334">
        <v>349</v>
      </c>
      <c r="B1661" s="334" t="s">
        <v>2005</v>
      </c>
      <c r="C1661" s="334" t="s">
        <v>436</v>
      </c>
      <c r="D1661" s="203" t="str">
        <f t="shared" si="50"/>
        <v>福岡県粕屋町</v>
      </c>
      <c r="E1661" s="334">
        <v>349</v>
      </c>
      <c r="F1661" s="203">
        <f t="shared" si="51"/>
        <v>1</v>
      </c>
    </row>
    <row r="1662" spans="1:6">
      <c r="A1662" s="334">
        <v>381</v>
      </c>
      <c r="B1662" s="334" t="s">
        <v>2005</v>
      </c>
      <c r="C1662" s="334" t="s">
        <v>2031</v>
      </c>
      <c r="D1662" s="203" t="str">
        <f t="shared" si="50"/>
        <v>福岡県芦屋町</v>
      </c>
      <c r="E1662" s="334">
        <v>381</v>
      </c>
      <c r="F1662" s="203">
        <f t="shared" si="51"/>
        <v>1</v>
      </c>
    </row>
    <row r="1663" spans="1:6">
      <c r="A1663" s="334">
        <v>382</v>
      </c>
      <c r="B1663" s="334" t="s">
        <v>2005</v>
      </c>
      <c r="C1663" s="334" t="s">
        <v>1901</v>
      </c>
      <c r="D1663" s="203" t="str">
        <f t="shared" si="50"/>
        <v>福岡県水巻町</v>
      </c>
      <c r="E1663" s="334">
        <v>382</v>
      </c>
      <c r="F1663" s="203">
        <f t="shared" si="51"/>
        <v>1</v>
      </c>
    </row>
    <row r="1664" spans="1:6">
      <c r="A1664" s="334">
        <v>383</v>
      </c>
      <c r="B1664" s="334" t="s">
        <v>2005</v>
      </c>
      <c r="C1664" s="334" t="s">
        <v>2032</v>
      </c>
      <c r="D1664" s="203" t="str">
        <f t="shared" si="50"/>
        <v>福岡県岡垣町</v>
      </c>
      <c r="E1664" s="334">
        <v>383</v>
      </c>
      <c r="F1664" s="203">
        <f t="shared" si="51"/>
        <v>1</v>
      </c>
    </row>
    <row r="1665" spans="1:6">
      <c r="A1665" s="334">
        <v>384</v>
      </c>
      <c r="B1665" s="334" t="s">
        <v>2005</v>
      </c>
      <c r="C1665" s="334" t="s">
        <v>1159</v>
      </c>
      <c r="D1665" s="203" t="str">
        <f t="shared" si="50"/>
        <v>福岡県遠賀町</v>
      </c>
      <c r="E1665" s="334">
        <v>384</v>
      </c>
      <c r="F1665" s="203">
        <f t="shared" si="51"/>
        <v>1</v>
      </c>
    </row>
    <row r="1666" spans="1:6">
      <c r="A1666" s="334">
        <v>401</v>
      </c>
      <c r="B1666" s="334" t="s">
        <v>2005</v>
      </c>
      <c r="C1666" s="334" t="s">
        <v>1384</v>
      </c>
      <c r="D1666" s="203" t="str">
        <f t="shared" ref="D1666:D1729" si="52">B1666&amp;C1666</f>
        <v>福岡県小竹町</v>
      </c>
      <c r="E1666" s="334">
        <v>401</v>
      </c>
      <c r="F1666" s="203">
        <f t="shared" ref="F1666:F1729" si="53">COUNTIF(D:D,D1666)</f>
        <v>1</v>
      </c>
    </row>
    <row r="1667" spans="1:6">
      <c r="A1667" s="334">
        <v>402</v>
      </c>
      <c r="B1667" s="334" t="s">
        <v>2005</v>
      </c>
      <c r="C1667" s="334" t="s">
        <v>889</v>
      </c>
      <c r="D1667" s="203" t="str">
        <f t="shared" si="52"/>
        <v>福岡県鞍手町</v>
      </c>
      <c r="E1667" s="334">
        <v>402</v>
      </c>
      <c r="F1667" s="203">
        <f t="shared" si="53"/>
        <v>1</v>
      </c>
    </row>
    <row r="1668" spans="1:6">
      <c r="A1668" s="334">
        <v>421</v>
      </c>
      <c r="B1668" s="334" t="s">
        <v>2005</v>
      </c>
      <c r="C1668" s="334" t="s">
        <v>1922</v>
      </c>
      <c r="D1668" s="203" t="str">
        <f t="shared" si="52"/>
        <v>福岡県桂川町</v>
      </c>
      <c r="E1668" s="334">
        <v>421</v>
      </c>
      <c r="F1668" s="203">
        <f t="shared" si="53"/>
        <v>1</v>
      </c>
    </row>
    <row r="1669" spans="1:6">
      <c r="A1669" s="334">
        <v>447</v>
      </c>
      <c r="B1669" s="334" t="s">
        <v>2005</v>
      </c>
      <c r="C1669" s="334" t="s">
        <v>1392</v>
      </c>
      <c r="D1669" s="203" t="str">
        <f t="shared" si="52"/>
        <v>福岡県筑前町</v>
      </c>
      <c r="E1669" s="334">
        <v>447</v>
      </c>
      <c r="F1669" s="203">
        <f t="shared" si="53"/>
        <v>1</v>
      </c>
    </row>
    <row r="1670" spans="1:6">
      <c r="A1670" s="334">
        <v>448</v>
      </c>
      <c r="B1670" s="334" t="s">
        <v>2005</v>
      </c>
      <c r="C1670" s="334" t="s">
        <v>1383</v>
      </c>
      <c r="D1670" s="203" t="str">
        <f t="shared" si="52"/>
        <v>福岡県東峰村</v>
      </c>
      <c r="E1670" s="334">
        <v>448</v>
      </c>
      <c r="F1670" s="203">
        <f t="shared" si="53"/>
        <v>1</v>
      </c>
    </row>
    <row r="1671" spans="1:6">
      <c r="A1671" s="334">
        <v>503</v>
      </c>
      <c r="B1671" s="334" t="s">
        <v>2005</v>
      </c>
      <c r="C1671" s="334" t="s">
        <v>2033</v>
      </c>
      <c r="D1671" s="203" t="str">
        <f t="shared" si="52"/>
        <v>福岡県大刀洗町</v>
      </c>
      <c r="E1671" s="334">
        <v>503</v>
      </c>
      <c r="F1671" s="203">
        <f t="shared" si="53"/>
        <v>1</v>
      </c>
    </row>
    <row r="1672" spans="1:6">
      <c r="A1672" s="334">
        <v>522</v>
      </c>
      <c r="B1672" s="334" t="s">
        <v>2005</v>
      </c>
      <c r="C1672" s="334" t="s">
        <v>2035</v>
      </c>
      <c r="D1672" s="203" t="str">
        <f t="shared" si="52"/>
        <v>福岡県大木町</v>
      </c>
      <c r="E1672" s="334">
        <v>522</v>
      </c>
      <c r="F1672" s="203">
        <f t="shared" si="53"/>
        <v>1</v>
      </c>
    </row>
    <row r="1673" spans="1:6">
      <c r="A1673" s="334">
        <v>544</v>
      </c>
      <c r="B1673" s="334" t="s">
        <v>2005</v>
      </c>
      <c r="C1673" s="334" t="s">
        <v>258</v>
      </c>
      <c r="D1673" s="203" t="str">
        <f t="shared" si="52"/>
        <v>福岡県広川町</v>
      </c>
      <c r="E1673" s="334">
        <v>544</v>
      </c>
      <c r="F1673" s="203">
        <f t="shared" si="53"/>
        <v>1</v>
      </c>
    </row>
    <row r="1674" spans="1:6">
      <c r="A1674" s="334">
        <v>601</v>
      </c>
      <c r="B1674" s="334" t="s">
        <v>2005</v>
      </c>
      <c r="C1674" s="334" t="s">
        <v>2036</v>
      </c>
      <c r="D1674" s="203" t="str">
        <f t="shared" si="52"/>
        <v>福岡県香春町</v>
      </c>
      <c r="E1674" s="334">
        <v>601</v>
      </c>
      <c r="F1674" s="203">
        <f t="shared" si="53"/>
        <v>1</v>
      </c>
    </row>
    <row r="1675" spans="1:6">
      <c r="A1675" s="334">
        <v>602</v>
      </c>
      <c r="B1675" s="334" t="s">
        <v>2005</v>
      </c>
      <c r="C1675" s="334" t="s">
        <v>934</v>
      </c>
      <c r="D1675" s="203" t="str">
        <f t="shared" si="52"/>
        <v>福岡県添田町</v>
      </c>
      <c r="E1675" s="334">
        <v>602</v>
      </c>
      <c r="F1675" s="203">
        <f t="shared" si="53"/>
        <v>1</v>
      </c>
    </row>
    <row r="1676" spans="1:6">
      <c r="A1676" s="334">
        <v>604</v>
      </c>
      <c r="B1676" s="334" t="s">
        <v>2005</v>
      </c>
      <c r="C1676" s="334" t="s">
        <v>2037</v>
      </c>
      <c r="D1676" s="203" t="str">
        <f t="shared" si="52"/>
        <v>福岡県糸田町</v>
      </c>
      <c r="E1676" s="334">
        <v>604</v>
      </c>
      <c r="F1676" s="203">
        <f t="shared" si="53"/>
        <v>1</v>
      </c>
    </row>
    <row r="1677" spans="1:6">
      <c r="A1677" s="334">
        <v>605</v>
      </c>
      <c r="B1677" s="334" t="s">
        <v>2005</v>
      </c>
      <c r="C1677" s="334" t="s">
        <v>895</v>
      </c>
      <c r="D1677" s="203" t="str">
        <f t="shared" si="52"/>
        <v>福岡県川崎町</v>
      </c>
      <c r="E1677" s="334">
        <v>605</v>
      </c>
      <c r="F1677" s="203">
        <f t="shared" si="53"/>
        <v>1</v>
      </c>
    </row>
    <row r="1678" spans="1:6">
      <c r="A1678" s="334">
        <v>608</v>
      </c>
      <c r="B1678" s="334" t="s">
        <v>2005</v>
      </c>
      <c r="C1678" s="334" t="s">
        <v>2038</v>
      </c>
      <c r="D1678" s="203" t="str">
        <f t="shared" si="52"/>
        <v>福岡県大任町</v>
      </c>
      <c r="E1678" s="334">
        <v>608</v>
      </c>
      <c r="F1678" s="203">
        <f t="shared" si="53"/>
        <v>1</v>
      </c>
    </row>
    <row r="1679" spans="1:6">
      <c r="A1679" s="334">
        <v>609</v>
      </c>
      <c r="B1679" s="334" t="s">
        <v>2005</v>
      </c>
      <c r="C1679" s="334" t="s">
        <v>2039</v>
      </c>
      <c r="D1679" s="203" t="str">
        <f t="shared" si="52"/>
        <v>福岡県赤村</v>
      </c>
      <c r="E1679" s="334">
        <v>609</v>
      </c>
      <c r="F1679" s="203">
        <f t="shared" si="53"/>
        <v>1</v>
      </c>
    </row>
    <row r="1680" spans="1:6">
      <c r="A1680" s="334">
        <v>610</v>
      </c>
      <c r="B1680" s="334" t="s">
        <v>2005</v>
      </c>
      <c r="C1680" s="334" t="s">
        <v>1104</v>
      </c>
      <c r="D1680" s="203" t="str">
        <f t="shared" si="52"/>
        <v>福岡県福智町</v>
      </c>
      <c r="E1680" s="334">
        <v>610</v>
      </c>
      <c r="F1680" s="203">
        <f t="shared" si="53"/>
        <v>1</v>
      </c>
    </row>
    <row r="1681" spans="1:6">
      <c r="A1681" s="334">
        <v>621</v>
      </c>
      <c r="B1681" s="334" t="s">
        <v>2005</v>
      </c>
      <c r="C1681" s="334" t="s">
        <v>1004</v>
      </c>
      <c r="D1681" s="203" t="str">
        <f t="shared" si="52"/>
        <v>福岡県苅田町</v>
      </c>
      <c r="E1681" s="334">
        <v>621</v>
      </c>
      <c r="F1681" s="203">
        <f t="shared" si="53"/>
        <v>1</v>
      </c>
    </row>
    <row r="1682" spans="1:6">
      <c r="A1682" s="334">
        <v>625</v>
      </c>
      <c r="B1682" s="334" t="s">
        <v>2005</v>
      </c>
      <c r="C1682" s="334" t="s">
        <v>2042</v>
      </c>
      <c r="D1682" s="203" t="str">
        <f t="shared" si="52"/>
        <v>福岡県みやこ町</v>
      </c>
      <c r="E1682" s="334">
        <v>625</v>
      </c>
      <c r="F1682" s="203">
        <f t="shared" si="53"/>
        <v>1</v>
      </c>
    </row>
    <row r="1683" spans="1:6">
      <c r="A1683" s="334">
        <v>642</v>
      </c>
      <c r="B1683" s="334" t="s">
        <v>2005</v>
      </c>
      <c r="C1683" s="334" t="s">
        <v>759</v>
      </c>
      <c r="D1683" s="203" t="str">
        <f t="shared" si="52"/>
        <v>福岡県吉富町</v>
      </c>
      <c r="E1683" s="334">
        <v>642</v>
      </c>
      <c r="F1683" s="203">
        <f t="shared" si="53"/>
        <v>1</v>
      </c>
    </row>
    <row r="1684" spans="1:6">
      <c r="A1684" s="334">
        <v>646</v>
      </c>
      <c r="B1684" s="334" t="s">
        <v>2005</v>
      </c>
      <c r="C1684" s="334" t="s">
        <v>2043</v>
      </c>
      <c r="D1684" s="203" t="str">
        <f t="shared" si="52"/>
        <v>福岡県上毛町</v>
      </c>
      <c r="E1684" s="334">
        <v>646</v>
      </c>
      <c r="F1684" s="203">
        <f t="shared" si="53"/>
        <v>1</v>
      </c>
    </row>
    <row r="1685" spans="1:6">
      <c r="A1685" s="334">
        <v>647</v>
      </c>
      <c r="B1685" s="334" t="s">
        <v>2005</v>
      </c>
      <c r="C1685" s="334" t="s">
        <v>2046</v>
      </c>
      <c r="D1685" s="203" t="str">
        <f t="shared" si="52"/>
        <v>福岡県築上町</v>
      </c>
      <c r="E1685" s="334">
        <v>647</v>
      </c>
      <c r="F1685" s="203">
        <f t="shared" si="53"/>
        <v>1</v>
      </c>
    </row>
    <row r="1686" spans="1:6">
      <c r="A1686" s="334">
        <v>201</v>
      </c>
      <c r="B1686" s="334" t="s">
        <v>195</v>
      </c>
      <c r="C1686" s="334" t="s">
        <v>1828</v>
      </c>
      <c r="D1686" s="203" t="str">
        <f t="shared" si="52"/>
        <v>佐賀県佐賀市</v>
      </c>
      <c r="E1686" s="334">
        <v>201</v>
      </c>
      <c r="F1686" s="203">
        <f t="shared" si="53"/>
        <v>1</v>
      </c>
    </row>
    <row r="1687" spans="1:6">
      <c r="A1687" s="334">
        <v>202</v>
      </c>
      <c r="B1687" s="334" t="s">
        <v>195</v>
      </c>
      <c r="C1687" s="334" t="s">
        <v>2047</v>
      </c>
      <c r="D1687" s="203" t="str">
        <f t="shared" si="52"/>
        <v>佐賀県唐津市</v>
      </c>
      <c r="E1687" s="334">
        <v>202</v>
      </c>
      <c r="F1687" s="203">
        <f t="shared" si="53"/>
        <v>1</v>
      </c>
    </row>
    <row r="1688" spans="1:6">
      <c r="A1688" s="334">
        <v>203</v>
      </c>
      <c r="B1688" s="334" t="s">
        <v>195</v>
      </c>
      <c r="C1688" s="334" t="s">
        <v>2049</v>
      </c>
      <c r="D1688" s="203" t="str">
        <f t="shared" si="52"/>
        <v>佐賀県鳥栖市</v>
      </c>
      <c r="E1688" s="334">
        <v>203</v>
      </c>
      <c r="F1688" s="203">
        <f t="shared" si="53"/>
        <v>1</v>
      </c>
    </row>
    <row r="1689" spans="1:6">
      <c r="A1689" s="334">
        <v>204</v>
      </c>
      <c r="B1689" s="334" t="s">
        <v>195</v>
      </c>
      <c r="C1689" s="334" t="s">
        <v>2050</v>
      </c>
      <c r="D1689" s="203" t="str">
        <f t="shared" si="52"/>
        <v>佐賀県多久市</v>
      </c>
      <c r="E1689" s="334">
        <v>204</v>
      </c>
      <c r="F1689" s="203">
        <f t="shared" si="53"/>
        <v>1</v>
      </c>
    </row>
    <row r="1690" spans="1:6">
      <c r="A1690" s="334">
        <v>205</v>
      </c>
      <c r="B1690" s="334" t="s">
        <v>195</v>
      </c>
      <c r="C1690" s="334" t="s">
        <v>2051</v>
      </c>
      <c r="D1690" s="203" t="str">
        <f t="shared" si="52"/>
        <v>佐賀県伊万里市</v>
      </c>
      <c r="E1690" s="334">
        <v>205</v>
      </c>
      <c r="F1690" s="203">
        <f t="shared" si="53"/>
        <v>1</v>
      </c>
    </row>
    <row r="1691" spans="1:6">
      <c r="A1691" s="334">
        <v>206</v>
      </c>
      <c r="B1691" s="334" t="s">
        <v>195</v>
      </c>
      <c r="C1691" s="334" t="s">
        <v>1508</v>
      </c>
      <c r="D1691" s="203" t="str">
        <f t="shared" si="52"/>
        <v>佐賀県武雄市</v>
      </c>
      <c r="E1691" s="334">
        <v>206</v>
      </c>
      <c r="F1691" s="203">
        <f t="shared" si="53"/>
        <v>1</v>
      </c>
    </row>
    <row r="1692" spans="1:6">
      <c r="A1692" s="334">
        <v>207</v>
      </c>
      <c r="B1692" s="334" t="s">
        <v>195</v>
      </c>
      <c r="C1692" s="334" t="s">
        <v>2052</v>
      </c>
      <c r="D1692" s="203" t="str">
        <f t="shared" si="52"/>
        <v>佐賀県鹿島市</v>
      </c>
      <c r="E1692" s="334">
        <v>207</v>
      </c>
      <c r="F1692" s="203">
        <f t="shared" si="53"/>
        <v>1</v>
      </c>
    </row>
    <row r="1693" spans="1:6">
      <c r="A1693" s="334">
        <v>208</v>
      </c>
      <c r="B1693" s="334" t="s">
        <v>195</v>
      </c>
      <c r="C1693" s="334" t="s">
        <v>2053</v>
      </c>
      <c r="D1693" s="203" t="str">
        <f t="shared" si="52"/>
        <v>佐賀県小城市</v>
      </c>
      <c r="E1693" s="334">
        <v>208</v>
      </c>
      <c r="F1693" s="203">
        <f t="shared" si="53"/>
        <v>1</v>
      </c>
    </row>
    <row r="1694" spans="1:6">
      <c r="A1694" s="334">
        <v>209</v>
      </c>
      <c r="B1694" s="334" t="s">
        <v>195</v>
      </c>
      <c r="C1694" s="334" t="s">
        <v>2054</v>
      </c>
      <c r="D1694" s="203" t="str">
        <f t="shared" si="52"/>
        <v>佐賀県嬉野市</v>
      </c>
      <c r="E1694" s="334">
        <v>209</v>
      </c>
      <c r="F1694" s="203">
        <f t="shared" si="53"/>
        <v>1</v>
      </c>
    </row>
    <row r="1695" spans="1:6">
      <c r="A1695" s="334">
        <v>210</v>
      </c>
      <c r="B1695" s="334" t="s">
        <v>195</v>
      </c>
      <c r="C1695" s="334" t="s">
        <v>1441</v>
      </c>
      <c r="D1695" s="203" t="str">
        <f t="shared" si="52"/>
        <v>佐賀県神埼市</v>
      </c>
      <c r="E1695" s="334">
        <v>210</v>
      </c>
      <c r="F1695" s="203">
        <f t="shared" si="53"/>
        <v>1</v>
      </c>
    </row>
    <row r="1696" spans="1:6">
      <c r="A1696" s="334">
        <v>327</v>
      </c>
      <c r="B1696" s="334" t="s">
        <v>195</v>
      </c>
      <c r="C1696" s="334" t="s">
        <v>1551</v>
      </c>
      <c r="D1696" s="203" t="str">
        <f t="shared" si="52"/>
        <v>佐賀県吉野ヶ里町</v>
      </c>
      <c r="E1696" s="334">
        <v>327</v>
      </c>
      <c r="F1696" s="203">
        <f t="shared" si="53"/>
        <v>1</v>
      </c>
    </row>
    <row r="1697" spans="1:6">
      <c r="A1697" s="334">
        <v>341</v>
      </c>
      <c r="B1697" s="334" t="s">
        <v>195</v>
      </c>
      <c r="C1697" s="334" t="s">
        <v>1303</v>
      </c>
      <c r="D1697" s="203" t="str">
        <f t="shared" si="52"/>
        <v>佐賀県基山町</v>
      </c>
      <c r="E1697" s="334">
        <v>341</v>
      </c>
      <c r="F1697" s="203">
        <f t="shared" si="53"/>
        <v>1</v>
      </c>
    </row>
    <row r="1698" spans="1:6">
      <c r="A1698" s="334">
        <v>345</v>
      </c>
      <c r="B1698" s="334" t="s">
        <v>195</v>
      </c>
      <c r="C1698" s="334" t="s">
        <v>776</v>
      </c>
      <c r="D1698" s="203" t="str">
        <f t="shared" si="52"/>
        <v>佐賀県上峰町</v>
      </c>
      <c r="E1698" s="334">
        <v>345</v>
      </c>
      <c r="F1698" s="203">
        <f t="shared" si="53"/>
        <v>1</v>
      </c>
    </row>
    <row r="1699" spans="1:6">
      <c r="A1699" s="334">
        <v>346</v>
      </c>
      <c r="B1699" s="334" t="s">
        <v>195</v>
      </c>
      <c r="C1699" s="334" t="s">
        <v>1657</v>
      </c>
      <c r="D1699" s="203" t="str">
        <f t="shared" si="52"/>
        <v>佐賀県みやき町</v>
      </c>
      <c r="E1699" s="334">
        <v>346</v>
      </c>
      <c r="F1699" s="203">
        <f t="shared" si="53"/>
        <v>1</v>
      </c>
    </row>
    <row r="1700" spans="1:6">
      <c r="A1700" s="334">
        <v>387</v>
      </c>
      <c r="B1700" s="334" t="s">
        <v>195</v>
      </c>
      <c r="C1700" s="334" t="s">
        <v>2055</v>
      </c>
      <c r="D1700" s="203" t="str">
        <f t="shared" si="52"/>
        <v>佐賀県玄海町</v>
      </c>
      <c r="E1700" s="334">
        <v>387</v>
      </c>
      <c r="F1700" s="203">
        <f t="shared" si="53"/>
        <v>1</v>
      </c>
    </row>
    <row r="1701" spans="1:6">
      <c r="A1701" s="334">
        <v>401</v>
      </c>
      <c r="B1701" s="334" t="s">
        <v>195</v>
      </c>
      <c r="C1701" s="334" t="s">
        <v>1354</v>
      </c>
      <c r="D1701" s="203" t="str">
        <f t="shared" si="52"/>
        <v>佐賀県有田町</v>
      </c>
      <c r="E1701" s="334">
        <v>401</v>
      </c>
      <c r="F1701" s="203">
        <f t="shared" si="53"/>
        <v>1</v>
      </c>
    </row>
    <row r="1702" spans="1:6">
      <c r="A1702" s="334">
        <v>423</v>
      </c>
      <c r="B1702" s="334" t="s">
        <v>195</v>
      </c>
      <c r="C1702" s="334" t="s">
        <v>410</v>
      </c>
      <c r="D1702" s="203" t="str">
        <f t="shared" si="52"/>
        <v>佐賀県大町町</v>
      </c>
      <c r="E1702" s="334">
        <v>423</v>
      </c>
      <c r="F1702" s="203">
        <f t="shared" si="53"/>
        <v>1</v>
      </c>
    </row>
    <row r="1703" spans="1:6">
      <c r="A1703" s="334">
        <v>424</v>
      </c>
      <c r="B1703" s="334" t="s">
        <v>195</v>
      </c>
      <c r="C1703" s="334" t="s">
        <v>2057</v>
      </c>
      <c r="D1703" s="203" t="str">
        <f t="shared" si="52"/>
        <v>佐賀県江北町</v>
      </c>
      <c r="E1703" s="334">
        <v>424</v>
      </c>
      <c r="F1703" s="203">
        <f t="shared" si="53"/>
        <v>1</v>
      </c>
    </row>
    <row r="1704" spans="1:6">
      <c r="A1704" s="334">
        <v>425</v>
      </c>
      <c r="B1704" s="334" t="s">
        <v>195</v>
      </c>
      <c r="C1704" s="334" t="s">
        <v>1067</v>
      </c>
      <c r="D1704" s="203" t="str">
        <f t="shared" si="52"/>
        <v>佐賀県白石町</v>
      </c>
      <c r="E1704" s="334">
        <v>425</v>
      </c>
      <c r="F1704" s="203">
        <f t="shared" si="53"/>
        <v>1</v>
      </c>
    </row>
    <row r="1705" spans="1:6">
      <c r="A1705" s="334">
        <v>441</v>
      </c>
      <c r="B1705" s="334" t="s">
        <v>195</v>
      </c>
      <c r="C1705" s="334" t="s">
        <v>83</v>
      </c>
      <c r="D1705" s="203" t="str">
        <f t="shared" si="52"/>
        <v>佐賀県太良町</v>
      </c>
      <c r="E1705" s="334">
        <v>441</v>
      </c>
      <c r="F1705" s="203">
        <f t="shared" si="53"/>
        <v>1</v>
      </c>
    </row>
    <row r="1706" spans="1:6">
      <c r="A1706" s="334">
        <v>201</v>
      </c>
      <c r="B1706" s="334" t="s">
        <v>1933</v>
      </c>
      <c r="C1706" s="334" t="s">
        <v>588</v>
      </c>
      <c r="D1706" s="203" t="str">
        <f t="shared" si="52"/>
        <v>長崎県長崎市</v>
      </c>
      <c r="E1706" s="334">
        <v>201</v>
      </c>
      <c r="F1706" s="203">
        <f t="shared" si="53"/>
        <v>1</v>
      </c>
    </row>
    <row r="1707" spans="1:6">
      <c r="A1707" s="334">
        <v>202</v>
      </c>
      <c r="B1707" s="334" t="s">
        <v>1933</v>
      </c>
      <c r="C1707" s="334" t="s">
        <v>1708</v>
      </c>
      <c r="D1707" s="203" t="str">
        <f t="shared" si="52"/>
        <v>長崎県佐世保市</v>
      </c>
      <c r="E1707" s="334">
        <v>202</v>
      </c>
      <c r="F1707" s="203">
        <f t="shared" si="53"/>
        <v>1</v>
      </c>
    </row>
    <row r="1708" spans="1:6">
      <c r="A1708" s="334">
        <v>203</v>
      </c>
      <c r="B1708" s="334" t="s">
        <v>1933</v>
      </c>
      <c r="C1708" s="334" t="s">
        <v>2058</v>
      </c>
      <c r="D1708" s="203" t="str">
        <f t="shared" si="52"/>
        <v>長崎県島原市</v>
      </c>
      <c r="E1708" s="334">
        <v>203</v>
      </c>
      <c r="F1708" s="203">
        <f t="shared" si="53"/>
        <v>1</v>
      </c>
    </row>
    <row r="1709" spans="1:6">
      <c r="A1709" s="334">
        <v>204</v>
      </c>
      <c r="B1709" s="334" t="s">
        <v>1933</v>
      </c>
      <c r="C1709" s="334" t="s">
        <v>1864</v>
      </c>
      <c r="D1709" s="203" t="str">
        <f t="shared" si="52"/>
        <v>長崎県諫早市</v>
      </c>
      <c r="E1709" s="334">
        <v>204</v>
      </c>
      <c r="F1709" s="203">
        <f t="shared" si="53"/>
        <v>1</v>
      </c>
    </row>
    <row r="1710" spans="1:6">
      <c r="A1710" s="334">
        <v>205</v>
      </c>
      <c r="B1710" s="334" t="s">
        <v>1933</v>
      </c>
      <c r="C1710" s="334" t="s">
        <v>2059</v>
      </c>
      <c r="D1710" s="203" t="str">
        <f t="shared" si="52"/>
        <v>長崎県大村市</v>
      </c>
      <c r="E1710" s="334">
        <v>205</v>
      </c>
      <c r="F1710" s="203">
        <f t="shared" si="53"/>
        <v>1</v>
      </c>
    </row>
    <row r="1711" spans="1:6">
      <c r="A1711" s="334">
        <v>207</v>
      </c>
      <c r="B1711" s="334" t="s">
        <v>1933</v>
      </c>
      <c r="C1711" s="334" t="s">
        <v>764</v>
      </c>
      <c r="D1711" s="203" t="str">
        <f t="shared" si="52"/>
        <v>長崎県平戸市</v>
      </c>
      <c r="E1711" s="334">
        <v>207</v>
      </c>
      <c r="F1711" s="203">
        <f t="shared" si="53"/>
        <v>1</v>
      </c>
    </row>
    <row r="1712" spans="1:6">
      <c r="A1712" s="334">
        <v>208</v>
      </c>
      <c r="B1712" s="334" t="s">
        <v>1933</v>
      </c>
      <c r="C1712" s="334" t="s">
        <v>2060</v>
      </c>
      <c r="D1712" s="203" t="str">
        <f t="shared" si="52"/>
        <v>長崎県松浦市</v>
      </c>
      <c r="E1712" s="334">
        <v>208</v>
      </c>
      <c r="F1712" s="203">
        <f t="shared" si="53"/>
        <v>1</v>
      </c>
    </row>
    <row r="1713" spans="1:6">
      <c r="A1713" s="334">
        <v>209</v>
      </c>
      <c r="B1713" s="334" t="s">
        <v>1933</v>
      </c>
      <c r="C1713" s="334" t="s">
        <v>2061</v>
      </c>
      <c r="D1713" s="203" t="str">
        <f t="shared" si="52"/>
        <v>長崎県対馬市</v>
      </c>
      <c r="E1713" s="334">
        <v>209</v>
      </c>
      <c r="F1713" s="203">
        <f t="shared" si="53"/>
        <v>1</v>
      </c>
    </row>
    <row r="1714" spans="1:6">
      <c r="A1714" s="334">
        <v>210</v>
      </c>
      <c r="B1714" s="334" t="s">
        <v>1933</v>
      </c>
      <c r="C1714" s="334" t="s">
        <v>651</v>
      </c>
      <c r="D1714" s="203" t="str">
        <f t="shared" si="52"/>
        <v>長崎県壱岐市</v>
      </c>
      <c r="E1714" s="334">
        <v>210</v>
      </c>
      <c r="F1714" s="203">
        <f t="shared" si="53"/>
        <v>1</v>
      </c>
    </row>
    <row r="1715" spans="1:6">
      <c r="A1715" s="334">
        <v>211</v>
      </c>
      <c r="B1715" s="334" t="s">
        <v>1933</v>
      </c>
      <c r="C1715" s="334" t="s">
        <v>1176</v>
      </c>
      <c r="D1715" s="203" t="str">
        <f t="shared" si="52"/>
        <v>長崎県五島市</v>
      </c>
      <c r="E1715" s="334">
        <v>211</v>
      </c>
      <c r="F1715" s="203">
        <f t="shared" si="53"/>
        <v>1</v>
      </c>
    </row>
    <row r="1716" spans="1:6">
      <c r="A1716" s="334">
        <v>212</v>
      </c>
      <c r="B1716" s="334" t="s">
        <v>1933</v>
      </c>
      <c r="C1716" s="334" t="s">
        <v>1676</v>
      </c>
      <c r="D1716" s="203" t="str">
        <f t="shared" si="52"/>
        <v>長崎県西海市</v>
      </c>
      <c r="E1716" s="334">
        <v>212</v>
      </c>
      <c r="F1716" s="203">
        <f t="shared" si="53"/>
        <v>1</v>
      </c>
    </row>
    <row r="1717" spans="1:6">
      <c r="A1717" s="334">
        <v>213</v>
      </c>
      <c r="B1717" s="334" t="s">
        <v>1933</v>
      </c>
      <c r="C1717" s="334" t="s">
        <v>291</v>
      </c>
      <c r="D1717" s="203" t="str">
        <f t="shared" si="52"/>
        <v>長崎県雲仙市</v>
      </c>
      <c r="E1717" s="334">
        <v>213</v>
      </c>
      <c r="F1717" s="203">
        <f t="shared" si="53"/>
        <v>1</v>
      </c>
    </row>
    <row r="1718" spans="1:6">
      <c r="A1718" s="334">
        <v>214</v>
      </c>
      <c r="B1718" s="334" t="s">
        <v>1933</v>
      </c>
      <c r="C1718" s="334" t="s">
        <v>1967</v>
      </c>
      <c r="D1718" s="203" t="str">
        <f t="shared" si="52"/>
        <v>長崎県南島原市</v>
      </c>
      <c r="E1718" s="334">
        <v>214</v>
      </c>
      <c r="F1718" s="203">
        <f t="shared" si="53"/>
        <v>1</v>
      </c>
    </row>
    <row r="1719" spans="1:6">
      <c r="A1719" s="334">
        <v>307</v>
      </c>
      <c r="B1719" s="334" t="s">
        <v>1933</v>
      </c>
      <c r="C1719" s="334" t="s">
        <v>1930</v>
      </c>
      <c r="D1719" s="203" t="str">
        <f t="shared" si="52"/>
        <v>長崎県長与町</v>
      </c>
      <c r="E1719" s="334">
        <v>307</v>
      </c>
      <c r="F1719" s="203">
        <f t="shared" si="53"/>
        <v>1</v>
      </c>
    </row>
    <row r="1720" spans="1:6">
      <c r="A1720" s="334">
        <v>308</v>
      </c>
      <c r="B1720" s="334" t="s">
        <v>1933</v>
      </c>
      <c r="C1720" s="334" t="s">
        <v>2064</v>
      </c>
      <c r="D1720" s="203" t="str">
        <f t="shared" si="52"/>
        <v>長崎県時津町</v>
      </c>
      <c r="E1720" s="334">
        <v>308</v>
      </c>
      <c r="F1720" s="203">
        <f t="shared" si="53"/>
        <v>1</v>
      </c>
    </row>
    <row r="1721" spans="1:6">
      <c r="A1721" s="334">
        <v>321</v>
      </c>
      <c r="B1721" s="334" t="s">
        <v>1933</v>
      </c>
      <c r="C1721" s="334" t="s">
        <v>801</v>
      </c>
      <c r="D1721" s="203" t="str">
        <f t="shared" si="52"/>
        <v>長崎県東彼杵町</v>
      </c>
      <c r="E1721" s="334">
        <v>321</v>
      </c>
      <c r="F1721" s="203">
        <f t="shared" si="53"/>
        <v>1</v>
      </c>
    </row>
    <row r="1722" spans="1:6">
      <c r="A1722" s="334">
        <v>322</v>
      </c>
      <c r="B1722" s="334" t="s">
        <v>1933</v>
      </c>
      <c r="C1722" s="334" t="s">
        <v>2065</v>
      </c>
      <c r="D1722" s="203" t="str">
        <f t="shared" si="52"/>
        <v>長崎県川棚町</v>
      </c>
      <c r="E1722" s="334">
        <v>322</v>
      </c>
      <c r="F1722" s="203">
        <f t="shared" si="53"/>
        <v>1</v>
      </c>
    </row>
    <row r="1723" spans="1:6">
      <c r="A1723" s="334">
        <v>323</v>
      </c>
      <c r="B1723" s="334" t="s">
        <v>1933</v>
      </c>
      <c r="C1723" s="334" t="s">
        <v>2066</v>
      </c>
      <c r="D1723" s="203" t="str">
        <f t="shared" si="52"/>
        <v>長崎県波佐見町</v>
      </c>
      <c r="E1723" s="334">
        <v>323</v>
      </c>
      <c r="F1723" s="203">
        <f t="shared" si="53"/>
        <v>1</v>
      </c>
    </row>
    <row r="1724" spans="1:6">
      <c r="A1724" s="334">
        <v>383</v>
      </c>
      <c r="B1724" s="334" t="s">
        <v>1933</v>
      </c>
      <c r="C1724" s="334" t="s">
        <v>2067</v>
      </c>
      <c r="D1724" s="203" t="str">
        <f t="shared" si="52"/>
        <v>長崎県小値賀町</v>
      </c>
      <c r="E1724" s="334">
        <v>383</v>
      </c>
      <c r="F1724" s="203">
        <f t="shared" si="53"/>
        <v>1</v>
      </c>
    </row>
    <row r="1725" spans="1:6">
      <c r="A1725" s="334">
        <v>391</v>
      </c>
      <c r="B1725" s="334" t="s">
        <v>1933</v>
      </c>
      <c r="C1725" s="334" t="s">
        <v>601</v>
      </c>
      <c r="D1725" s="203" t="str">
        <f t="shared" si="52"/>
        <v>長崎県佐々町</v>
      </c>
      <c r="E1725" s="334">
        <v>391</v>
      </c>
      <c r="F1725" s="203">
        <f t="shared" si="53"/>
        <v>1</v>
      </c>
    </row>
    <row r="1726" spans="1:6">
      <c r="A1726" s="334">
        <v>411</v>
      </c>
      <c r="B1726" s="334" t="s">
        <v>1933</v>
      </c>
      <c r="C1726" s="334" t="s">
        <v>1145</v>
      </c>
      <c r="D1726" s="203" t="str">
        <f t="shared" si="52"/>
        <v>長崎県新上五島町</v>
      </c>
      <c r="E1726" s="334">
        <v>411</v>
      </c>
      <c r="F1726" s="203">
        <f t="shared" si="53"/>
        <v>1</v>
      </c>
    </row>
    <row r="1727" spans="1:6">
      <c r="A1727" s="334">
        <v>101</v>
      </c>
      <c r="B1727" s="334" t="s">
        <v>173</v>
      </c>
      <c r="C1727" s="334" t="s">
        <v>2069</v>
      </c>
      <c r="D1727" s="203" t="str">
        <f t="shared" si="52"/>
        <v>熊本県熊本市中央区</v>
      </c>
      <c r="E1727" s="334">
        <v>101</v>
      </c>
      <c r="F1727" s="203">
        <f t="shared" si="53"/>
        <v>1</v>
      </c>
    </row>
    <row r="1728" spans="1:6">
      <c r="A1728" s="334">
        <v>102</v>
      </c>
      <c r="B1728" s="334" t="s">
        <v>173</v>
      </c>
      <c r="C1728" s="334" t="s">
        <v>2070</v>
      </c>
      <c r="D1728" s="203" t="str">
        <f t="shared" si="52"/>
        <v>熊本県熊本市東区</v>
      </c>
      <c r="E1728" s="334">
        <v>102</v>
      </c>
      <c r="F1728" s="203">
        <f t="shared" si="53"/>
        <v>1</v>
      </c>
    </row>
    <row r="1729" spans="1:6">
      <c r="A1729" s="334">
        <v>103</v>
      </c>
      <c r="B1729" s="334" t="s">
        <v>173</v>
      </c>
      <c r="C1729" s="334" t="s">
        <v>1837</v>
      </c>
      <c r="D1729" s="203" t="str">
        <f t="shared" si="52"/>
        <v>熊本県熊本市西区</v>
      </c>
      <c r="E1729" s="334">
        <v>103</v>
      </c>
      <c r="F1729" s="203">
        <f t="shared" si="53"/>
        <v>1</v>
      </c>
    </row>
    <row r="1730" spans="1:6">
      <c r="A1730" s="334">
        <v>104</v>
      </c>
      <c r="B1730" s="334" t="s">
        <v>173</v>
      </c>
      <c r="C1730" s="334" t="s">
        <v>2071</v>
      </c>
      <c r="D1730" s="203" t="str">
        <f t="shared" ref="D1730:D1793" si="54">B1730&amp;C1730</f>
        <v>熊本県熊本市南区</v>
      </c>
      <c r="E1730" s="334">
        <v>104</v>
      </c>
      <c r="F1730" s="203">
        <f t="shared" ref="F1730:F1793" si="55">COUNTIF(D:D,D1730)</f>
        <v>1</v>
      </c>
    </row>
    <row r="1731" spans="1:6">
      <c r="A1731" s="334">
        <v>105</v>
      </c>
      <c r="B1731" s="334" t="s">
        <v>173</v>
      </c>
      <c r="C1731" s="334" t="s">
        <v>2072</v>
      </c>
      <c r="D1731" s="203" t="str">
        <f t="shared" si="54"/>
        <v>熊本県熊本市北区</v>
      </c>
      <c r="E1731" s="334">
        <v>105</v>
      </c>
      <c r="F1731" s="203">
        <f t="shared" si="55"/>
        <v>1</v>
      </c>
    </row>
    <row r="1732" spans="1:6">
      <c r="A1732" s="334">
        <v>202</v>
      </c>
      <c r="B1732" s="334" t="s">
        <v>173</v>
      </c>
      <c r="C1732" s="334" t="s">
        <v>2073</v>
      </c>
      <c r="D1732" s="203" t="str">
        <f t="shared" si="54"/>
        <v>熊本県八代市</v>
      </c>
      <c r="E1732" s="334">
        <v>202</v>
      </c>
      <c r="F1732" s="203">
        <f t="shared" si="55"/>
        <v>1</v>
      </c>
    </row>
    <row r="1733" spans="1:6">
      <c r="A1733" s="334">
        <v>203</v>
      </c>
      <c r="B1733" s="334" t="s">
        <v>173</v>
      </c>
      <c r="C1733" s="334" t="s">
        <v>2045</v>
      </c>
      <c r="D1733" s="203" t="str">
        <f t="shared" si="54"/>
        <v>熊本県人吉市</v>
      </c>
      <c r="E1733" s="334">
        <v>203</v>
      </c>
      <c r="F1733" s="203">
        <f t="shared" si="55"/>
        <v>1</v>
      </c>
    </row>
    <row r="1734" spans="1:6">
      <c r="A1734" s="334">
        <v>204</v>
      </c>
      <c r="B1734" s="334" t="s">
        <v>173</v>
      </c>
      <c r="C1734" s="334" t="s">
        <v>2074</v>
      </c>
      <c r="D1734" s="203" t="str">
        <f t="shared" si="54"/>
        <v>熊本県荒尾市</v>
      </c>
      <c r="E1734" s="334">
        <v>204</v>
      </c>
      <c r="F1734" s="203">
        <f t="shared" si="55"/>
        <v>1</v>
      </c>
    </row>
    <row r="1735" spans="1:6">
      <c r="A1735" s="334">
        <v>205</v>
      </c>
      <c r="B1735" s="334" t="s">
        <v>173</v>
      </c>
      <c r="C1735" s="334" t="s">
        <v>2075</v>
      </c>
      <c r="D1735" s="203" t="str">
        <f t="shared" si="54"/>
        <v>熊本県水俣市</v>
      </c>
      <c r="E1735" s="334">
        <v>205</v>
      </c>
      <c r="F1735" s="203">
        <f t="shared" si="55"/>
        <v>1</v>
      </c>
    </row>
    <row r="1736" spans="1:6">
      <c r="A1736" s="334">
        <v>206</v>
      </c>
      <c r="B1736" s="334" t="s">
        <v>173</v>
      </c>
      <c r="C1736" s="334" t="s">
        <v>2076</v>
      </c>
      <c r="D1736" s="203" t="str">
        <f t="shared" si="54"/>
        <v>熊本県玉名市</v>
      </c>
      <c r="E1736" s="334">
        <v>206</v>
      </c>
      <c r="F1736" s="203">
        <f t="shared" si="55"/>
        <v>1</v>
      </c>
    </row>
    <row r="1737" spans="1:6">
      <c r="A1737" s="334">
        <v>208</v>
      </c>
      <c r="B1737" s="334" t="s">
        <v>173</v>
      </c>
      <c r="C1737" s="334" t="s">
        <v>363</v>
      </c>
      <c r="D1737" s="203" t="str">
        <f t="shared" si="54"/>
        <v>熊本県山鹿市</v>
      </c>
      <c r="E1737" s="334">
        <v>208</v>
      </c>
      <c r="F1737" s="203">
        <f t="shared" si="55"/>
        <v>1</v>
      </c>
    </row>
    <row r="1738" spans="1:6">
      <c r="A1738" s="334">
        <v>210</v>
      </c>
      <c r="B1738" s="334" t="s">
        <v>173</v>
      </c>
      <c r="C1738" s="334" t="s">
        <v>1628</v>
      </c>
      <c r="D1738" s="203" t="str">
        <f t="shared" si="54"/>
        <v>熊本県菊池市</v>
      </c>
      <c r="E1738" s="334">
        <v>210</v>
      </c>
      <c r="F1738" s="203">
        <f t="shared" si="55"/>
        <v>1</v>
      </c>
    </row>
    <row r="1739" spans="1:6">
      <c r="A1739" s="334">
        <v>211</v>
      </c>
      <c r="B1739" s="334" t="s">
        <v>173</v>
      </c>
      <c r="C1739" s="334" t="s">
        <v>1199</v>
      </c>
      <c r="D1739" s="203" t="str">
        <f t="shared" si="54"/>
        <v>熊本県宇土市</v>
      </c>
      <c r="E1739" s="334">
        <v>211</v>
      </c>
      <c r="F1739" s="203">
        <f t="shared" si="55"/>
        <v>1</v>
      </c>
    </row>
    <row r="1740" spans="1:6">
      <c r="A1740" s="334">
        <v>212</v>
      </c>
      <c r="B1740" s="334" t="s">
        <v>173</v>
      </c>
      <c r="C1740" s="334" t="s">
        <v>1980</v>
      </c>
      <c r="D1740" s="203" t="str">
        <f t="shared" si="54"/>
        <v>熊本県上天草市</v>
      </c>
      <c r="E1740" s="334">
        <v>212</v>
      </c>
      <c r="F1740" s="203">
        <f t="shared" si="55"/>
        <v>1</v>
      </c>
    </row>
    <row r="1741" spans="1:6">
      <c r="A1741" s="334">
        <v>213</v>
      </c>
      <c r="B1741" s="334" t="s">
        <v>173</v>
      </c>
      <c r="C1741" s="334" t="s">
        <v>2078</v>
      </c>
      <c r="D1741" s="203" t="str">
        <f t="shared" si="54"/>
        <v>熊本県宇城市</v>
      </c>
      <c r="E1741" s="334">
        <v>213</v>
      </c>
      <c r="F1741" s="203">
        <f t="shared" si="55"/>
        <v>1</v>
      </c>
    </row>
    <row r="1742" spans="1:6">
      <c r="A1742" s="334">
        <v>214</v>
      </c>
      <c r="B1742" s="334" t="s">
        <v>173</v>
      </c>
      <c r="C1742" s="334" t="s">
        <v>938</v>
      </c>
      <c r="D1742" s="203" t="str">
        <f t="shared" si="54"/>
        <v>熊本県阿蘇市</v>
      </c>
      <c r="E1742" s="334">
        <v>214</v>
      </c>
      <c r="F1742" s="203">
        <f t="shared" si="55"/>
        <v>1</v>
      </c>
    </row>
    <row r="1743" spans="1:6">
      <c r="A1743" s="334">
        <v>215</v>
      </c>
      <c r="B1743" s="334" t="s">
        <v>173</v>
      </c>
      <c r="C1743" s="334" t="s">
        <v>264</v>
      </c>
      <c r="D1743" s="203" t="str">
        <f t="shared" si="54"/>
        <v>熊本県天草市</v>
      </c>
      <c r="E1743" s="334">
        <v>215</v>
      </c>
      <c r="F1743" s="203">
        <f t="shared" si="55"/>
        <v>1</v>
      </c>
    </row>
    <row r="1744" spans="1:6">
      <c r="A1744" s="334">
        <v>216</v>
      </c>
      <c r="B1744" s="334" t="s">
        <v>173</v>
      </c>
      <c r="C1744" s="334" t="s">
        <v>2080</v>
      </c>
      <c r="D1744" s="203" t="str">
        <f t="shared" si="54"/>
        <v>熊本県合志市</v>
      </c>
      <c r="E1744" s="334">
        <v>216</v>
      </c>
      <c r="F1744" s="203">
        <f t="shared" si="55"/>
        <v>1</v>
      </c>
    </row>
    <row r="1745" spans="1:6">
      <c r="A1745" s="334">
        <v>348</v>
      </c>
      <c r="B1745" s="334" t="s">
        <v>173</v>
      </c>
      <c r="C1745" s="334" t="s">
        <v>56</v>
      </c>
      <c r="D1745" s="203" t="str">
        <f t="shared" si="54"/>
        <v>熊本県美里町</v>
      </c>
      <c r="E1745" s="334">
        <v>348</v>
      </c>
      <c r="F1745" s="203">
        <f t="shared" si="55"/>
        <v>1</v>
      </c>
    </row>
    <row r="1746" spans="1:6">
      <c r="A1746" s="334">
        <v>364</v>
      </c>
      <c r="B1746" s="334" t="s">
        <v>173</v>
      </c>
      <c r="C1746" s="334" t="s">
        <v>2081</v>
      </c>
      <c r="D1746" s="203" t="str">
        <f t="shared" si="54"/>
        <v>熊本県玉東町</v>
      </c>
      <c r="E1746" s="334">
        <v>364</v>
      </c>
      <c r="F1746" s="203">
        <f t="shared" si="55"/>
        <v>1</v>
      </c>
    </row>
    <row r="1747" spans="1:6">
      <c r="A1747" s="334">
        <v>367</v>
      </c>
      <c r="B1747" s="334" t="s">
        <v>173</v>
      </c>
      <c r="C1747" s="334" t="s">
        <v>1699</v>
      </c>
      <c r="D1747" s="203" t="str">
        <f t="shared" si="54"/>
        <v>熊本県南関町</v>
      </c>
      <c r="E1747" s="334">
        <v>367</v>
      </c>
      <c r="F1747" s="203">
        <f t="shared" si="55"/>
        <v>1</v>
      </c>
    </row>
    <row r="1748" spans="1:6">
      <c r="A1748" s="334">
        <v>368</v>
      </c>
      <c r="B1748" s="334" t="s">
        <v>173</v>
      </c>
      <c r="C1748" s="334" t="s">
        <v>1822</v>
      </c>
      <c r="D1748" s="203" t="str">
        <f t="shared" si="54"/>
        <v>熊本県長洲町</v>
      </c>
      <c r="E1748" s="334">
        <v>368</v>
      </c>
      <c r="F1748" s="203">
        <f t="shared" si="55"/>
        <v>1</v>
      </c>
    </row>
    <row r="1749" spans="1:6">
      <c r="A1749" s="334">
        <v>369</v>
      </c>
      <c r="B1749" s="334" t="s">
        <v>173</v>
      </c>
      <c r="C1749" s="334" t="s">
        <v>2056</v>
      </c>
      <c r="D1749" s="203" t="str">
        <f t="shared" si="54"/>
        <v>熊本県和水町</v>
      </c>
      <c r="E1749" s="334">
        <v>369</v>
      </c>
      <c r="F1749" s="203">
        <f t="shared" si="55"/>
        <v>1</v>
      </c>
    </row>
    <row r="1750" spans="1:6">
      <c r="A1750" s="334">
        <v>403</v>
      </c>
      <c r="B1750" s="334" t="s">
        <v>173</v>
      </c>
      <c r="C1750" s="334" t="s">
        <v>489</v>
      </c>
      <c r="D1750" s="203" t="str">
        <f t="shared" si="54"/>
        <v>熊本県大津町</v>
      </c>
      <c r="E1750" s="334">
        <v>403</v>
      </c>
      <c r="F1750" s="203">
        <f t="shared" si="55"/>
        <v>1</v>
      </c>
    </row>
    <row r="1751" spans="1:6">
      <c r="A1751" s="334">
        <v>404</v>
      </c>
      <c r="B1751" s="334" t="s">
        <v>173</v>
      </c>
      <c r="C1751" s="334" t="s">
        <v>2082</v>
      </c>
      <c r="D1751" s="203" t="str">
        <f t="shared" si="54"/>
        <v>熊本県菊陽町</v>
      </c>
      <c r="E1751" s="334">
        <v>404</v>
      </c>
      <c r="F1751" s="203">
        <f t="shared" si="55"/>
        <v>1</v>
      </c>
    </row>
    <row r="1752" spans="1:6">
      <c r="A1752" s="334">
        <v>423</v>
      </c>
      <c r="B1752" s="334" t="s">
        <v>173</v>
      </c>
      <c r="C1752" s="334" t="s">
        <v>763</v>
      </c>
      <c r="D1752" s="203" t="str">
        <f t="shared" si="54"/>
        <v>熊本県南小国町</v>
      </c>
      <c r="E1752" s="334">
        <v>423</v>
      </c>
      <c r="F1752" s="203">
        <f t="shared" si="55"/>
        <v>1</v>
      </c>
    </row>
    <row r="1753" spans="1:6">
      <c r="A1753" s="334">
        <v>424</v>
      </c>
      <c r="B1753" s="334" t="s">
        <v>173</v>
      </c>
      <c r="C1753" s="334" t="s">
        <v>898</v>
      </c>
      <c r="D1753" s="203" t="str">
        <f t="shared" si="54"/>
        <v>熊本県小国町</v>
      </c>
      <c r="E1753" s="334">
        <v>424</v>
      </c>
      <c r="F1753" s="203">
        <f t="shared" si="55"/>
        <v>1</v>
      </c>
    </row>
    <row r="1754" spans="1:6">
      <c r="A1754" s="334">
        <v>425</v>
      </c>
      <c r="B1754" s="334" t="s">
        <v>173</v>
      </c>
      <c r="C1754" s="334" t="s">
        <v>2083</v>
      </c>
      <c r="D1754" s="203" t="str">
        <f t="shared" si="54"/>
        <v>熊本県産山村</v>
      </c>
      <c r="E1754" s="334">
        <v>425</v>
      </c>
      <c r="F1754" s="203">
        <f t="shared" si="55"/>
        <v>1</v>
      </c>
    </row>
    <row r="1755" spans="1:6">
      <c r="A1755" s="334">
        <v>428</v>
      </c>
      <c r="B1755" s="334" t="s">
        <v>173</v>
      </c>
      <c r="C1755" s="334" t="s">
        <v>1514</v>
      </c>
      <c r="D1755" s="203" t="str">
        <f t="shared" si="54"/>
        <v>熊本県高森町</v>
      </c>
      <c r="E1755" s="334">
        <v>428</v>
      </c>
      <c r="F1755" s="203">
        <f t="shared" si="55"/>
        <v>1</v>
      </c>
    </row>
    <row r="1756" spans="1:6">
      <c r="A1756" s="334">
        <v>432</v>
      </c>
      <c r="B1756" s="334" t="s">
        <v>173</v>
      </c>
      <c r="C1756" s="334" t="s">
        <v>2084</v>
      </c>
      <c r="D1756" s="203" t="str">
        <f t="shared" si="54"/>
        <v>熊本県西原村</v>
      </c>
      <c r="E1756" s="334">
        <v>432</v>
      </c>
      <c r="F1756" s="203">
        <f t="shared" si="55"/>
        <v>1</v>
      </c>
    </row>
    <row r="1757" spans="1:6">
      <c r="A1757" s="334">
        <v>433</v>
      </c>
      <c r="B1757" s="334" t="s">
        <v>173</v>
      </c>
      <c r="C1757" s="334" t="s">
        <v>1867</v>
      </c>
      <c r="D1757" s="203" t="str">
        <f t="shared" si="54"/>
        <v>熊本県南阿蘇村</v>
      </c>
      <c r="E1757" s="334">
        <v>433</v>
      </c>
      <c r="F1757" s="203">
        <f t="shared" si="55"/>
        <v>1</v>
      </c>
    </row>
    <row r="1758" spans="1:6">
      <c r="A1758" s="334">
        <v>441</v>
      </c>
      <c r="B1758" s="334" t="s">
        <v>173</v>
      </c>
      <c r="C1758" s="334" t="s">
        <v>2085</v>
      </c>
      <c r="D1758" s="203" t="str">
        <f t="shared" si="54"/>
        <v>熊本県御船町</v>
      </c>
      <c r="E1758" s="334">
        <v>441</v>
      </c>
      <c r="F1758" s="203">
        <f t="shared" si="55"/>
        <v>1</v>
      </c>
    </row>
    <row r="1759" spans="1:6">
      <c r="A1759" s="334">
        <v>442</v>
      </c>
      <c r="B1759" s="334" t="s">
        <v>173</v>
      </c>
      <c r="C1759" s="334" t="s">
        <v>1336</v>
      </c>
      <c r="D1759" s="203" t="str">
        <f t="shared" si="54"/>
        <v>熊本県嘉島町</v>
      </c>
      <c r="E1759" s="334">
        <v>442</v>
      </c>
      <c r="F1759" s="203">
        <f t="shared" si="55"/>
        <v>1</v>
      </c>
    </row>
    <row r="1760" spans="1:6">
      <c r="A1760" s="334">
        <v>443</v>
      </c>
      <c r="B1760" s="334" t="s">
        <v>173</v>
      </c>
      <c r="C1760" s="334" t="s">
        <v>1888</v>
      </c>
      <c r="D1760" s="203" t="str">
        <f t="shared" si="54"/>
        <v>熊本県益城町</v>
      </c>
      <c r="E1760" s="334">
        <v>443</v>
      </c>
      <c r="F1760" s="203">
        <f t="shared" si="55"/>
        <v>1</v>
      </c>
    </row>
    <row r="1761" spans="1:6">
      <c r="A1761" s="334">
        <v>444</v>
      </c>
      <c r="B1761" s="334" t="s">
        <v>173</v>
      </c>
      <c r="C1761" s="334" t="s">
        <v>1986</v>
      </c>
      <c r="D1761" s="203" t="str">
        <f t="shared" si="54"/>
        <v>熊本県甲佐町</v>
      </c>
      <c r="E1761" s="334">
        <v>444</v>
      </c>
      <c r="F1761" s="203">
        <f t="shared" si="55"/>
        <v>1</v>
      </c>
    </row>
    <row r="1762" spans="1:6">
      <c r="A1762" s="334">
        <v>447</v>
      </c>
      <c r="B1762" s="334" t="s">
        <v>173</v>
      </c>
      <c r="C1762" s="334" t="s">
        <v>686</v>
      </c>
      <c r="D1762" s="203" t="str">
        <f t="shared" si="54"/>
        <v>熊本県山都町</v>
      </c>
      <c r="E1762" s="334">
        <v>447</v>
      </c>
      <c r="F1762" s="203">
        <f t="shared" si="55"/>
        <v>1</v>
      </c>
    </row>
    <row r="1763" spans="1:6">
      <c r="A1763" s="334">
        <v>468</v>
      </c>
      <c r="B1763" s="334" t="s">
        <v>173</v>
      </c>
      <c r="C1763" s="334" t="s">
        <v>962</v>
      </c>
      <c r="D1763" s="203" t="str">
        <f t="shared" si="54"/>
        <v>熊本県氷川町</v>
      </c>
      <c r="E1763" s="334">
        <v>468</v>
      </c>
      <c r="F1763" s="203">
        <f t="shared" si="55"/>
        <v>1</v>
      </c>
    </row>
    <row r="1764" spans="1:6">
      <c r="A1764" s="334">
        <v>482</v>
      </c>
      <c r="B1764" s="334" t="s">
        <v>173</v>
      </c>
      <c r="C1764" s="334" t="s">
        <v>2087</v>
      </c>
      <c r="D1764" s="203" t="str">
        <f t="shared" si="54"/>
        <v>熊本県芦北町</v>
      </c>
      <c r="E1764" s="334">
        <v>482</v>
      </c>
      <c r="F1764" s="203">
        <f t="shared" si="55"/>
        <v>1</v>
      </c>
    </row>
    <row r="1765" spans="1:6">
      <c r="A1765" s="334">
        <v>484</v>
      </c>
      <c r="B1765" s="334" t="s">
        <v>173</v>
      </c>
      <c r="C1765" s="334" t="s">
        <v>247</v>
      </c>
      <c r="D1765" s="203" t="str">
        <f t="shared" si="54"/>
        <v>熊本県津奈木町</v>
      </c>
      <c r="E1765" s="334">
        <v>484</v>
      </c>
      <c r="F1765" s="203">
        <f t="shared" si="55"/>
        <v>1</v>
      </c>
    </row>
    <row r="1766" spans="1:6">
      <c r="A1766" s="334">
        <v>501</v>
      </c>
      <c r="B1766" s="334" t="s">
        <v>173</v>
      </c>
      <c r="C1766" s="334" t="s">
        <v>1896</v>
      </c>
      <c r="D1766" s="203" t="str">
        <f t="shared" si="54"/>
        <v>熊本県錦町</v>
      </c>
      <c r="E1766" s="334">
        <v>501</v>
      </c>
      <c r="F1766" s="203">
        <f t="shared" si="55"/>
        <v>1</v>
      </c>
    </row>
    <row r="1767" spans="1:6">
      <c r="A1767" s="334">
        <v>505</v>
      </c>
      <c r="B1767" s="334" t="s">
        <v>173</v>
      </c>
      <c r="C1767" s="334" t="s">
        <v>2088</v>
      </c>
      <c r="D1767" s="203" t="str">
        <f t="shared" si="54"/>
        <v>熊本県多良木町</v>
      </c>
      <c r="E1767" s="334">
        <v>505</v>
      </c>
      <c r="F1767" s="203">
        <f t="shared" si="55"/>
        <v>1</v>
      </c>
    </row>
    <row r="1768" spans="1:6">
      <c r="A1768" s="334">
        <v>506</v>
      </c>
      <c r="B1768" s="334" t="s">
        <v>173</v>
      </c>
      <c r="C1768" s="334" t="s">
        <v>2089</v>
      </c>
      <c r="D1768" s="203" t="str">
        <f t="shared" si="54"/>
        <v>熊本県湯前町</v>
      </c>
      <c r="E1768" s="334">
        <v>506</v>
      </c>
      <c r="F1768" s="203">
        <f t="shared" si="55"/>
        <v>1</v>
      </c>
    </row>
    <row r="1769" spans="1:6">
      <c r="A1769" s="334">
        <v>507</v>
      </c>
      <c r="B1769" s="334" t="s">
        <v>173</v>
      </c>
      <c r="C1769" s="334" t="s">
        <v>1068</v>
      </c>
      <c r="D1769" s="203" t="str">
        <f t="shared" si="54"/>
        <v>熊本県水上村</v>
      </c>
      <c r="E1769" s="334">
        <v>507</v>
      </c>
      <c r="F1769" s="203">
        <f t="shared" si="55"/>
        <v>1</v>
      </c>
    </row>
    <row r="1770" spans="1:6">
      <c r="A1770" s="334">
        <v>510</v>
      </c>
      <c r="B1770" s="334" t="s">
        <v>173</v>
      </c>
      <c r="C1770" s="334" t="s">
        <v>2090</v>
      </c>
      <c r="D1770" s="203" t="str">
        <f t="shared" si="54"/>
        <v>熊本県相良村</v>
      </c>
      <c r="E1770" s="334">
        <v>510</v>
      </c>
      <c r="F1770" s="203">
        <f t="shared" si="55"/>
        <v>1</v>
      </c>
    </row>
    <row r="1771" spans="1:6">
      <c r="A1771" s="334">
        <v>511</v>
      </c>
      <c r="B1771" s="334" t="s">
        <v>173</v>
      </c>
      <c r="C1771" s="334" t="s">
        <v>679</v>
      </c>
      <c r="D1771" s="203" t="str">
        <f t="shared" si="54"/>
        <v>熊本県五木村</v>
      </c>
      <c r="E1771" s="334">
        <v>511</v>
      </c>
      <c r="F1771" s="203">
        <f t="shared" si="55"/>
        <v>1</v>
      </c>
    </row>
    <row r="1772" spans="1:6">
      <c r="A1772" s="334">
        <v>512</v>
      </c>
      <c r="B1772" s="334" t="s">
        <v>173</v>
      </c>
      <c r="C1772" s="334" t="s">
        <v>1409</v>
      </c>
      <c r="D1772" s="203" t="str">
        <f t="shared" si="54"/>
        <v>熊本県山江村</v>
      </c>
      <c r="E1772" s="334">
        <v>512</v>
      </c>
      <c r="F1772" s="203">
        <f t="shared" si="55"/>
        <v>1</v>
      </c>
    </row>
    <row r="1773" spans="1:6">
      <c r="A1773" s="334">
        <v>513</v>
      </c>
      <c r="B1773" s="334" t="s">
        <v>173</v>
      </c>
      <c r="C1773" s="334" t="s">
        <v>1689</v>
      </c>
      <c r="D1773" s="203" t="str">
        <f t="shared" si="54"/>
        <v>熊本県球磨村</v>
      </c>
      <c r="E1773" s="334">
        <v>513</v>
      </c>
      <c r="F1773" s="203">
        <f t="shared" si="55"/>
        <v>1</v>
      </c>
    </row>
    <row r="1774" spans="1:6">
      <c r="A1774" s="334">
        <v>514</v>
      </c>
      <c r="B1774" s="334" t="s">
        <v>173</v>
      </c>
      <c r="C1774" s="334" t="s">
        <v>1018</v>
      </c>
      <c r="D1774" s="203" t="str">
        <f t="shared" si="54"/>
        <v>熊本県あさぎり町</v>
      </c>
      <c r="E1774" s="334">
        <v>514</v>
      </c>
      <c r="F1774" s="203">
        <f t="shared" si="55"/>
        <v>1</v>
      </c>
    </row>
    <row r="1775" spans="1:6">
      <c r="A1775" s="334">
        <v>531</v>
      </c>
      <c r="B1775" s="334" t="s">
        <v>173</v>
      </c>
      <c r="C1775" s="334" t="s">
        <v>2092</v>
      </c>
      <c r="D1775" s="203" t="str">
        <f t="shared" si="54"/>
        <v>熊本県苓北町</v>
      </c>
      <c r="E1775" s="334">
        <v>531</v>
      </c>
      <c r="F1775" s="203">
        <f t="shared" si="55"/>
        <v>1</v>
      </c>
    </row>
    <row r="1776" spans="1:6">
      <c r="A1776" s="334">
        <v>201</v>
      </c>
      <c r="B1776" s="334" t="s">
        <v>382</v>
      </c>
      <c r="C1776" s="334" t="s">
        <v>863</v>
      </c>
      <c r="D1776" s="203" t="str">
        <f t="shared" si="54"/>
        <v>大分県大分市</v>
      </c>
      <c r="E1776" s="334">
        <v>201</v>
      </c>
      <c r="F1776" s="203">
        <f t="shared" si="55"/>
        <v>1</v>
      </c>
    </row>
    <row r="1777" spans="1:6">
      <c r="A1777" s="334">
        <v>202</v>
      </c>
      <c r="B1777" s="334" t="s">
        <v>382</v>
      </c>
      <c r="C1777" s="334" t="s">
        <v>2093</v>
      </c>
      <c r="D1777" s="203" t="str">
        <f t="shared" si="54"/>
        <v>大分県別府市</v>
      </c>
      <c r="E1777" s="334">
        <v>202</v>
      </c>
      <c r="F1777" s="203">
        <f t="shared" si="55"/>
        <v>1</v>
      </c>
    </row>
    <row r="1778" spans="1:6">
      <c r="A1778" s="334">
        <v>203</v>
      </c>
      <c r="B1778" s="334" t="s">
        <v>382</v>
      </c>
      <c r="C1778" s="334" t="s">
        <v>2095</v>
      </c>
      <c r="D1778" s="203" t="str">
        <f t="shared" si="54"/>
        <v>大分県中津市</v>
      </c>
      <c r="E1778" s="334">
        <v>203</v>
      </c>
      <c r="F1778" s="203">
        <f t="shared" si="55"/>
        <v>1</v>
      </c>
    </row>
    <row r="1779" spans="1:6">
      <c r="A1779" s="334">
        <v>204</v>
      </c>
      <c r="B1779" s="334" t="s">
        <v>382</v>
      </c>
      <c r="C1779" s="334" t="s">
        <v>2096</v>
      </c>
      <c r="D1779" s="203" t="str">
        <f t="shared" si="54"/>
        <v>大分県日田市</v>
      </c>
      <c r="E1779" s="334">
        <v>204</v>
      </c>
      <c r="F1779" s="203">
        <f t="shared" si="55"/>
        <v>1</v>
      </c>
    </row>
    <row r="1780" spans="1:6">
      <c r="A1780" s="334">
        <v>205</v>
      </c>
      <c r="B1780" s="334" t="s">
        <v>382</v>
      </c>
      <c r="C1780" s="334" t="s">
        <v>604</v>
      </c>
      <c r="D1780" s="203" t="str">
        <f t="shared" si="54"/>
        <v>大分県佐伯市</v>
      </c>
      <c r="E1780" s="334">
        <v>205</v>
      </c>
      <c r="F1780" s="203">
        <f t="shared" si="55"/>
        <v>1</v>
      </c>
    </row>
    <row r="1781" spans="1:6">
      <c r="A1781" s="334">
        <v>206</v>
      </c>
      <c r="B1781" s="334" t="s">
        <v>382</v>
      </c>
      <c r="C1781" s="334" t="s">
        <v>2098</v>
      </c>
      <c r="D1781" s="203" t="str">
        <f t="shared" si="54"/>
        <v>大分県臼杵市</v>
      </c>
      <c r="E1781" s="334">
        <v>206</v>
      </c>
      <c r="F1781" s="203">
        <f t="shared" si="55"/>
        <v>1</v>
      </c>
    </row>
    <row r="1782" spans="1:6">
      <c r="A1782" s="334">
        <v>207</v>
      </c>
      <c r="B1782" s="334" t="s">
        <v>382</v>
      </c>
      <c r="C1782" s="334" t="s">
        <v>1983</v>
      </c>
      <c r="D1782" s="203" t="str">
        <f t="shared" si="54"/>
        <v>大分県津久見市</v>
      </c>
      <c r="E1782" s="334">
        <v>207</v>
      </c>
      <c r="F1782" s="203">
        <f t="shared" si="55"/>
        <v>1</v>
      </c>
    </row>
    <row r="1783" spans="1:6">
      <c r="A1783" s="334">
        <v>208</v>
      </c>
      <c r="B1783" s="334" t="s">
        <v>382</v>
      </c>
      <c r="C1783" s="334" t="s">
        <v>772</v>
      </c>
      <c r="D1783" s="203" t="str">
        <f t="shared" si="54"/>
        <v>大分県竹田市</v>
      </c>
      <c r="E1783" s="334">
        <v>208</v>
      </c>
      <c r="F1783" s="203">
        <f t="shared" si="55"/>
        <v>1</v>
      </c>
    </row>
    <row r="1784" spans="1:6">
      <c r="A1784" s="334">
        <v>209</v>
      </c>
      <c r="B1784" s="334" t="s">
        <v>382</v>
      </c>
      <c r="C1784" s="334" t="s">
        <v>2099</v>
      </c>
      <c r="D1784" s="203" t="str">
        <f t="shared" si="54"/>
        <v>大分県豊後高田市</v>
      </c>
      <c r="E1784" s="334">
        <v>209</v>
      </c>
      <c r="F1784" s="203">
        <f t="shared" si="55"/>
        <v>1</v>
      </c>
    </row>
    <row r="1785" spans="1:6">
      <c r="A1785" s="334">
        <v>210</v>
      </c>
      <c r="B1785" s="334" t="s">
        <v>382</v>
      </c>
      <c r="C1785" s="334" t="s">
        <v>57</v>
      </c>
      <c r="D1785" s="203" t="str">
        <f t="shared" si="54"/>
        <v>大分県杵築市</v>
      </c>
      <c r="E1785" s="334">
        <v>210</v>
      </c>
      <c r="F1785" s="203">
        <f t="shared" si="55"/>
        <v>1</v>
      </c>
    </row>
    <row r="1786" spans="1:6">
      <c r="A1786" s="334">
        <v>211</v>
      </c>
      <c r="B1786" s="334" t="s">
        <v>382</v>
      </c>
      <c r="C1786" s="334" t="s">
        <v>2100</v>
      </c>
      <c r="D1786" s="203" t="str">
        <f t="shared" si="54"/>
        <v>大分県宇佐市</v>
      </c>
      <c r="E1786" s="334">
        <v>211</v>
      </c>
      <c r="F1786" s="203">
        <f t="shared" si="55"/>
        <v>1</v>
      </c>
    </row>
    <row r="1787" spans="1:6">
      <c r="A1787" s="334">
        <v>212</v>
      </c>
      <c r="B1787" s="334" t="s">
        <v>382</v>
      </c>
      <c r="C1787" s="334" t="s">
        <v>677</v>
      </c>
      <c r="D1787" s="203" t="str">
        <f t="shared" si="54"/>
        <v>大分県豊後大野市</v>
      </c>
      <c r="E1787" s="334">
        <v>212</v>
      </c>
      <c r="F1787" s="203">
        <f t="shared" si="55"/>
        <v>1</v>
      </c>
    </row>
    <row r="1788" spans="1:6">
      <c r="A1788" s="334">
        <v>213</v>
      </c>
      <c r="B1788" s="334" t="s">
        <v>382</v>
      </c>
      <c r="C1788" s="334" t="s">
        <v>2101</v>
      </c>
      <c r="D1788" s="203" t="str">
        <f t="shared" si="54"/>
        <v>大分県由布市</v>
      </c>
      <c r="E1788" s="334">
        <v>213</v>
      </c>
      <c r="F1788" s="203">
        <f t="shared" si="55"/>
        <v>1</v>
      </c>
    </row>
    <row r="1789" spans="1:6">
      <c r="A1789" s="334">
        <v>214</v>
      </c>
      <c r="B1789" s="334" t="s">
        <v>382</v>
      </c>
      <c r="C1789" s="334" t="s">
        <v>2102</v>
      </c>
      <c r="D1789" s="203" t="str">
        <f t="shared" si="54"/>
        <v>大分県国東市</v>
      </c>
      <c r="E1789" s="334">
        <v>214</v>
      </c>
      <c r="F1789" s="203">
        <f t="shared" si="55"/>
        <v>1</v>
      </c>
    </row>
    <row r="1790" spans="1:6">
      <c r="A1790" s="334">
        <v>322</v>
      </c>
      <c r="B1790" s="334" t="s">
        <v>382</v>
      </c>
      <c r="C1790" s="334" t="s">
        <v>2103</v>
      </c>
      <c r="D1790" s="203" t="str">
        <f t="shared" si="54"/>
        <v>大分県姫島村</v>
      </c>
      <c r="E1790" s="334">
        <v>322</v>
      </c>
      <c r="F1790" s="203">
        <f t="shared" si="55"/>
        <v>1</v>
      </c>
    </row>
    <row r="1791" spans="1:6">
      <c r="A1791" s="334">
        <v>341</v>
      </c>
      <c r="B1791" s="334" t="s">
        <v>382</v>
      </c>
      <c r="C1791" s="334" t="s">
        <v>2104</v>
      </c>
      <c r="D1791" s="203" t="str">
        <f t="shared" si="54"/>
        <v>大分県日出町</v>
      </c>
      <c r="E1791" s="334">
        <v>341</v>
      </c>
      <c r="F1791" s="203">
        <f t="shared" si="55"/>
        <v>1</v>
      </c>
    </row>
    <row r="1792" spans="1:6">
      <c r="A1792" s="334">
        <v>461</v>
      </c>
      <c r="B1792" s="334" t="s">
        <v>382</v>
      </c>
      <c r="C1792" s="334" t="s">
        <v>73</v>
      </c>
      <c r="D1792" s="203" t="str">
        <f t="shared" si="54"/>
        <v>大分県九重町</v>
      </c>
      <c r="E1792" s="334">
        <v>461</v>
      </c>
      <c r="F1792" s="203">
        <f t="shared" si="55"/>
        <v>1</v>
      </c>
    </row>
    <row r="1793" spans="1:6">
      <c r="A1793" s="334">
        <v>462</v>
      </c>
      <c r="B1793" s="334" t="s">
        <v>382</v>
      </c>
      <c r="C1793" s="334" t="s">
        <v>1213</v>
      </c>
      <c r="D1793" s="203" t="str">
        <f t="shared" si="54"/>
        <v>大分県玖珠町</v>
      </c>
      <c r="E1793" s="334">
        <v>462</v>
      </c>
      <c r="F1793" s="203">
        <f t="shared" si="55"/>
        <v>1</v>
      </c>
    </row>
    <row r="1794" spans="1:6">
      <c r="A1794" s="334">
        <v>201</v>
      </c>
      <c r="B1794" s="334" t="s">
        <v>442</v>
      </c>
      <c r="C1794" s="334" t="s">
        <v>218</v>
      </c>
      <c r="D1794" s="203" t="str">
        <f t="shared" ref="D1794:D1857" si="56">B1794&amp;C1794</f>
        <v>宮崎県宮崎市</v>
      </c>
      <c r="E1794" s="334">
        <v>201</v>
      </c>
      <c r="F1794" s="203">
        <f t="shared" ref="F1794:F1857" si="57">COUNTIF(D:D,D1794)</f>
        <v>1</v>
      </c>
    </row>
    <row r="1795" spans="1:6">
      <c r="A1795" s="334">
        <v>202</v>
      </c>
      <c r="B1795" s="334" t="s">
        <v>442</v>
      </c>
      <c r="C1795" s="334" t="s">
        <v>2105</v>
      </c>
      <c r="D1795" s="203" t="str">
        <f t="shared" si="56"/>
        <v>宮崎県都城市</v>
      </c>
      <c r="E1795" s="334">
        <v>202</v>
      </c>
      <c r="F1795" s="203">
        <f t="shared" si="57"/>
        <v>1</v>
      </c>
    </row>
    <row r="1796" spans="1:6">
      <c r="A1796" s="334">
        <v>203</v>
      </c>
      <c r="B1796" s="334" t="s">
        <v>442</v>
      </c>
      <c r="C1796" s="334" t="s">
        <v>1975</v>
      </c>
      <c r="D1796" s="203" t="str">
        <f t="shared" si="56"/>
        <v>宮崎県延岡市</v>
      </c>
      <c r="E1796" s="334">
        <v>203</v>
      </c>
      <c r="F1796" s="203">
        <f t="shared" si="57"/>
        <v>1</v>
      </c>
    </row>
    <row r="1797" spans="1:6">
      <c r="A1797" s="334">
        <v>204</v>
      </c>
      <c r="B1797" s="334" t="s">
        <v>442</v>
      </c>
      <c r="C1797" s="334" t="s">
        <v>2106</v>
      </c>
      <c r="D1797" s="203" t="str">
        <f t="shared" si="56"/>
        <v>宮崎県日南市</v>
      </c>
      <c r="E1797" s="334">
        <v>204</v>
      </c>
      <c r="F1797" s="203">
        <f t="shared" si="57"/>
        <v>1</v>
      </c>
    </row>
    <row r="1798" spans="1:6">
      <c r="A1798" s="334">
        <v>205</v>
      </c>
      <c r="B1798" s="334" t="s">
        <v>442</v>
      </c>
      <c r="C1798" s="334" t="s">
        <v>2107</v>
      </c>
      <c r="D1798" s="203" t="str">
        <f t="shared" si="56"/>
        <v>宮崎県小林市</v>
      </c>
      <c r="E1798" s="334">
        <v>205</v>
      </c>
      <c r="F1798" s="203">
        <f t="shared" si="57"/>
        <v>1</v>
      </c>
    </row>
    <row r="1799" spans="1:6">
      <c r="A1799" s="334">
        <v>206</v>
      </c>
      <c r="B1799" s="334" t="s">
        <v>442</v>
      </c>
      <c r="C1799" s="334" t="s">
        <v>1385</v>
      </c>
      <c r="D1799" s="203" t="str">
        <f t="shared" si="56"/>
        <v>宮崎県日向市</v>
      </c>
      <c r="E1799" s="334">
        <v>206</v>
      </c>
      <c r="F1799" s="203">
        <f t="shared" si="57"/>
        <v>1</v>
      </c>
    </row>
    <row r="1800" spans="1:6">
      <c r="A1800" s="334">
        <v>207</v>
      </c>
      <c r="B1800" s="334" t="s">
        <v>442</v>
      </c>
      <c r="C1800" s="334" t="s">
        <v>1534</v>
      </c>
      <c r="D1800" s="203" t="str">
        <f t="shared" si="56"/>
        <v>宮崎県串間市</v>
      </c>
      <c r="E1800" s="334">
        <v>207</v>
      </c>
      <c r="F1800" s="203">
        <f t="shared" si="57"/>
        <v>1</v>
      </c>
    </row>
    <row r="1801" spans="1:6">
      <c r="A1801" s="334">
        <v>208</v>
      </c>
      <c r="B1801" s="334" t="s">
        <v>442</v>
      </c>
      <c r="C1801" s="334" t="s">
        <v>2108</v>
      </c>
      <c r="D1801" s="203" t="str">
        <f t="shared" si="56"/>
        <v>宮崎県西都市</v>
      </c>
      <c r="E1801" s="334">
        <v>208</v>
      </c>
      <c r="F1801" s="203">
        <f t="shared" si="57"/>
        <v>1</v>
      </c>
    </row>
    <row r="1802" spans="1:6">
      <c r="A1802" s="334">
        <v>209</v>
      </c>
      <c r="B1802" s="334" t="s">
        <v>442</v>
      </c>
      <c r="C1802" s="334" t="s">
        <v>511</v>
      </c>
      <c r="D1802" s="203" t="str">
        <f t="shared" si="56"/>
        <v>宮崎県えびの市</v>
      </c>
      <c r="E1802" s="334">
        <v>209</v>
      </c>
      <c r="F1802" s="203">
        <f t="shared" si="57"/>
        <v>1</v>
      </c>
    </row>
    <row r="1803" spans="1:6">
      <c r="A1803" s="334">
        <v>341</v>
      </c>
      <c r="B1803" s="334" t="s">
        <v>442</v>
      </c>
      <c r="C1803" s="334" t="s">
        <v>2110</v>
      </c>
      <c r="D1803" s="203" t="str">
        <f t="shared" si="56"/>
        <v>宮崎県三股町</v>
      </c>
      <c r="E1803" s="334">
        <v>341</v>
      </c>
      <c r="F1803" s="203">
        <f t="shared" si="57"/>
        <v>1</v>
      </c>
    </row>
    <row r="1804" spans="1:6">
      <c r="A1804" s="334">
        <v>361</v>
      </c>
      <c r="B1804" s="334" t="s">
        <v>442</v>
      </c>
      <c r="C1804" s="334" t="s">
        <v>905</v>
      </c>
      <c r="D1804" s="203" t="str">
        <f t="shared" si="56"/>
        <v>宮崎県高原町</v>
      </c>
      <c r="E1804" s="334">
        <v>361</v>
      </c>
      <c r="F1804" s="203">
        <f t="shared" si="57"/>
        <v>1</v>
      </c>
    </row>
    <row r="1805" spans="1:6">
      <c r="A1805" s="334">
        <v>382</v>
      </c>
      <c r="B1805" s="334" t="s">
        <v>442</v>
      </c>
      <c r="C1805" s="334" t="s">
        <v>1961</v>
      </c>
      <c r="D1805" s="203" t="str">
        <f t="shared" si="56"/>
        <v>宮崎県国富町</v>
      </c>
      <c r="E1805" s="334">
        <v>382</v>
      </c>
      <c r="F1805" s="203">
        <f t="shared" si="57"/>
        <v>1</v>
      </c>
    </row>
    <row r="1806" spans="1:6">
      <c r="A1806" s="334">
        <v>383</v>
      </c>
      <c r="B1806" s="334" t="s">
        <v>442</v>
      </c>
      <c r="C1806" s="334" t="s">
        <v>62</v>
      </c>
      <c r="D1806" s="203" t="str">
        <f t="shared" si="56"/>
        <v>宮崎県綾町</v>
      </c>
      <c r="E1806" s="334">
        <v>383</v>
      </c>
      <c r="F1806" s="203">
        <f t="shared" si="57"/>
        <v>1</v>
      </c>
    </row>
    <row r="1807" spans="1:6">
      <c r="A1807" s="334">
        <v>401</v>
      </c>
      <c r="B1807" s="334" t="s">
        <v>442</v>
      </c>
      <c r="C1807" s="334" t="s">
        <v>930</v>
      </c>
      <c r="D1807" s="203" t="str">
        <f t="shared" si="56"/>
        <v>宮崎県高鍋町</v>
      </c>
      <c r="E1807" s="334">
        <v>401</v>
      </c>
      <c r="F1807" s="203">
        <f t="shared" si="57"/>
        <v>1</v>
      </c>
    </row>
    <row r="1808" spans="1:6">
      <c r="A1808" s="334">
        <v>402</v>
      </c>
      <c r="B1808" s="334" t="s">
        <v>442</v>
      </c>
      <c r="C1808" s="334" t="s">
        <v>187</v>
      </c>
      <c r="D1808" s="203" t="str">
        <f t="shared" si="56"/>
        <v>宮崎県新富町</v>
      </c>
      <c r="E1808" s="334">
        <v>402</v>
      </c>
      <c r="F1808" s="203">
        <f t="shared" si="57"/>
        <v>1</v>
      </c>
    </row>
    <row r="1809" spans="1:6">
      <c r="A1809" s="334">
        <v>403</v>
      </c>
      <c r="B1809" s="334" t="s">
        <v>442</v>
      </c>
      <c r="C1809" s="334" t="s">
        <v>1987</v>
      </c>
      <c r="D1809" s="203" t="str">
        <f t="shared" si="56"/>
        <v>宮崎県西米良村</v>
      </c>
      <c r="E1809" s="334">
        <v>403</v>
      </c>
      <c r="F1809" s="203">
        <f t="shared" si="57"/>
        <v>1</v>
      </c>
    </row>
    <row r="1810" spans="1:6">
      <c r="A1810" s="334">
        <v>404</v>
      </c>
      <c r="B1810" s="334" t="s">
        <v>442</v>
      </c>
      <c r="C1810" s="334" t="s">
        <v>1405</v>
      </c>
      <c r="D1810" s="203" t="str">
        <f t="shared" si="56"/>
        <v>宮崎県木城町</v>
      </c>
      <c r="E1810" s="334">
        <v>404</v>
      </c>
      <c r="F1810" s="203">
        <f t="shared" si="57"/>
        <v>1</v>
      </c>
    </row>
    <row r="1811" spans="1:6">
      <c r="A1811" s="334">
        <v>405</v>
      </c>
      <c r="B1811" s="334" t="s">
        <v>442</v>
      </c>
      <c r="C1811" s="334" t="s">
        <v>1406</v>
      </c>
      <c r="D1811" s="203" t="str">
        <f t="shared" si="56"/>
        <v>宮崎県川南町</v>
      </c>
      <c r="E1811" s="334">
        <v>405</v>
      </c>
      <c r="F1811" s="203">
        <f t="shared" si="57"/>
        <v>1</v>
      </c>
    </row>
    <row r="1812" spans="1:6">
      <c r="A1812" s="334">
        <v>406</v>
      </c>
      <c r="B1812" s="334" t="s">
        <v>442</v>
      </c>
      <c r="C1812" s="334" t="s">
        <v>2111</v>
      </c>
      <c r="D1812" s="203" t="str">
        <f t="shared" si="56"/>
        <v>宮崎県都農町</v>
      </c>
      <c r="E1812" s="334">
        <v>406</v>
      </c>
      <c r="F1812" s="203">
        <f t="shared" si="57"/>
        <v>1</v>
      </c>
    </row>
    <row r="1813" spans="1:6">
      <c r="A1813" s="334">
        <v>421</v>
      </c>
      <c r="B1813" s="334" t="s">
        <v>442</v>
      </c>
      <c r="C1813" s="334" t="s">
        <v>2044</v>
      </c>
      <c r="D1813" s="203" t="str">
        <f t="shared" si="56"/>
        <v>宮崎県門川町</v>
      </c>
      <c r="E1813" s="334">
        <v>421</v>
      </c>
      <c r="F1813" s="203">
        <f t="shared" si="57"/>
        <v>1</v>
      </c>
    </row>
    <row r="1814" spans="1:6">
      <c r="A1814" s="334">
        <v>429</v>
      </c>
      <c r="B1814" s="334" t="s">
        <v>442</v>
      </c>
      <c r="C1814" s="334" t="s">
        <v>2112</v>
      </c>
      <c r="D1814" s="203" t="str">
        <f t="shared" si="56"/>
        <v>宮崎県諸塚村</v>
      </c>
      <c r="E1814" s="334">
        <v>429</v>
      </c>
      <c r="F1814" s="203">
        <f t="shared" si="57"/>
        <v>1</v>
      </c>
    </row>
    <row r="1815" spans="1:6">
      <c r="A1815" s="334">
        <v>430</v>
      </c>
      <c r="B1815" s="334" t="s">
        <v>442</v>
      </c>
      <c r="C1815" s="334" t="s">
        <v>959</v>
      </c>
      <c r="D1815" s="203" t="str">
        <f t="shared" si="56"/>
        <v>宮崎県椎葉村</v>
      </c>
      <c r="E1815" s="334">
        <v>430</v>
      </c>
      <c r="F1815" s="203">
        <f t="shared" si="57"/>
        <v>1</v>
      </c>
    </row>
    <row r="1816" spans="1:6">
      <c r="A1816" s="334">
        <v>431</v>
      </c>
      <c r="B1816" s="334" t="s">
        <v>442</v>
      </c>
      <c r="C1816" s="334" t="s">
        <v>621</v>
      </c>
      <c r="D1816" s="203" t="str">
        <f t="shared" si="56"/>
        <v>宮崎県美郷町</v>
      </c>
      <c r="E1816" s="334">
        <v>431</v>
      </c>
      <c r="F1816" s="203">
        <f t="shared" si="57"/>
        <v>1</v>
      </c>
    </row>
    <row r="1817" spans="1:6">
      <c r="A1817" s="334">
        <v>441</v>
      </c>
      <c r="B1817" s="334" t="s">
        <v>442</v>
      </c>
      <c r="C1817" s="334" t="s">
        <v>2113</v>
      </c>
      <c r="D1817" s="203" t="str">
        <f t="shared" si="56"/>
        <v>宮崎県高千穂町</v>
      </c>
      <c r="E1817" s="334">
        <v>441</v>
      </c>
      <c r="F1817" s="203">
        <f t="shared" si="57"/>
        <v>1</v>
      </c>
    </row>
    <row r="1818" spans="1:6">
      <c r="A1818" s="334">
        <v>442</v>
      </c>
      <c r="B1818" s="334" t="s">
        <v>442</v>
      </c>
      <c r="C1818" s="334" t="s">
        <v>2114</v>
      </c>
      <c r="D1818" s="203" t="str">
        <f t="shared" si="56"/>
        <v>宮崎県日之影町</v>
      </c>
      <c r="E1818" s="334">
        <v>442</v>
      </c>
      <c r="F1818" s="203">
        <f t="shared" si="57"/>
        <v>1</v>
      </c>
    </row>
    <row r="1819" spans="1:6">
      <c r="A1819" s="334">
        <v>443</v>
      </c>
      <c r="B1819" s="334" t="s">
        <v>442</v>
      </c>
      <c r="C1819" s="334" t="s">
        <v>2115</v>
      </c>
      <c r="D1819" s="203" t="str">
        <f t="shared" si="56"/>
        <v>宮崎県五ヶ瀬町</v>
      </c>
      <c r="E1819" s="334">
        <v>443</v>
      </c>
      <c r="F1819" s="203">
        <f t="shared" si="57"/>
        <v>1</v>
      </c>
    </row>
    <row r="1820" spans="1:6">
      <c r="A1820" s="334">
        <v>201</v>
      </c>
      <c r="B1820" s="334" t="s">
        <v>2116</v>
      </c>
      <c r="C1820" s="334" t="s">
        <v>369</v>
      </c>
      <c r="D1820" s="203" t="str">
        <f t="shared" si="56"/>
        <v>鹿児島県鹿児島市</v>
      </c>
      <c r="E1820" s="334">
        <v>201</v>
      </c>
      <c r="F1820" s="203">
        <f t="shared" si="57"/>
        <v>1</v>
      </c>
    </row>
    <row r="1821" spans="1:6">
      <c r="A1821" s="334">
        <v>203</v>
      </c>
      <c r="B1821" s="334" t="s">
        <v>2116</v>
      </c>
      <c r="C1821" s="334" t="s">
        <v>1735</v>
      </c>
      <c r="D1821" s="203" t="str">
        <f t="shared" si="56"/>
        <v>鹿児島県鹿屋市</v>
      </c>
      <c r="E1821" s="334">
        <v>203</v>
      </c>
      <c r="F1821" s="203">
        <f t="shared" si="57"/>
        <v>1</v>
      </c>
    </row>
    <row r="1822" spans="1:6">
      <c r="A1822" s="334">
        <v>204</v>
      </c>
      <c r="B1822" s="334" t="s">
        <v>2116</v>
      </c>
      <c r="C1822" s="334" t="s">
        <v>1774</v>
      </c>
      <c r="D1822" s="203" t="str">
        <f t="shared" si="56"/>
        <v>鹿児島県枕崎市</v>
      </c>
      <c r="E1822" s="334">
        <v>204</v>
      </c>
      <c r="F1822" s="203">
        <f t="shared" si="57"/>
        <v>1</v>
      </c>
    </row>
    <row r="1823" spans="1:6">
      <c r="A1823" s="334">
        <v>206</v>
      </c>
      <c r="B1823" s="334" t="s">
        <v>2116</v>
      </c>
      <c r="C1823" s="334" t="s">
        <v>2118</v>
      </c>
      <c r="D1823" s="203" t="str">
        <f t="shared" si="56"/>
        <v>鹿児島県阿久根市</v>
      </c>
      <c r="E1823" s="334">
        <v>206</v>
      </c>
      <c r="F1823" s="203">
        <f t="shared" si="57"/>
        <v>1</v>
      </c>
    </row>
    <row r="1824" spans="1:6">
      <c r="A1824" s="334">
        <v>208</v>
      </c>
      <c r="B1824" s="334" t="s">
        <v>2116</v>
      </c>
      <c r="C1824" s="334" t="s">
        <v>1426</v>
      </c>
      <c r="D1824" s="203" t="str">
        <f t="shared" si="56"/>
        <v>鹿児島県出水市</v>
      </c>
      <c r="E1824" s="334">
        <v>208</v>
      </c>
      <c r="F1824" s="203">
        <f t="shared" si="57"/>
        <v>1</v>
      </c>
    </row>
    <row r="1825" spans="1:6">
      <c r="A1825" s="334">
        <v>210</v>
      </c>
      <c r="B1825" s="334" t="s">
        <v>2116</v>
      </c>
      <c r="C1825" s="334" t="s">
        <v>2120</v>
      </c>
      <c r="D1825" s="203" t="str">
        <f t="shared" si="56"/>
        <v>鹿児島県指宿市</v>
      </c>
      <c r="E1825" s="334">
        <v>210</v>
      </c>
      <c r="F1825" s="203">
        <f t="shared" si="57"/>
        <v>1</v>
      </c>
    </row>
    <row r="1826" spans="1:6">
      <c r="A1826" s="334">
        <v>213</v>
      </c>
      <c r="B1826" s="334" t="s">
        <v>2116</v>
      </c>
      <c r="C1826" s="334" t="s">
        <v>2121</v>
      </c>
      <c r="D1826" s="203" t="str">
        <f t="shared" si="56"/>
        <v>鹿児島県西之表市</v>
      </c>
      <c r="E1826" s="334">
        <v>213</v>
      </c>
      <c r="F1826" s="203">
        <f t="shared" si="57"/>
        <v>1</v>
      </c>
    </row>
    <row r="1827" spans="1:6">
      <c r="A1827" s="334">
        <v>214</v>
      </c>
      <c r="B1827" s="334" t="s">
        <v>2116</v>
      </c>
      <c r="C1827" s="334" t="s">
        <v>2122</v>
      </c>
      <c r="D1827" s="203" t="str">
        <f t="shared" si="56"/>
        <v>鹿児島県垂水市</v>
      </c>
      <c r="E1827" s="334">
        <v>214</v>
      </c>
      <c r="F1827" s="203">
        <f t="shared" si="57"/>
        <v>1</v>
      </c>
    </row>
    <row r="1828" spans="1:6">
      <c r="A1828" s="334">
        <v>215</v>
      </c>
      <c r="B1828" s="334" t="s">
        <v>2116</v>
      </c>
      <c r="C1828" s="334" t="s">
        <v>1069</v>
      </c>
      <c r="D1828" s="203" t="str">
        <f t="shared" si="56"/>
        <v>鹿児島県薩摩川内市</v>
      </c>
      <c r="E1828" s="334">
        <v>215</v>
      </c>
      <c r="F1828" s="203">
        <f t="shared" si="57"/>
        <v>1</v>
      </c>
    </row>
    <row r="1829" spans="1:6">
      <c r="A1829" s="334">
        <v>216</v>
      </c>
      <c r="B1829" s="334" t="s">
        <v>2116</v>
      </c>
      <c r="C1829" s="334" t="s">
        <v>2123</v>
      </c>
      <c r="D1829" s="203" t="str">
        <f t="shared" si="56"/>
        <v>鹿児島県日置市</v>
      </c>
      <c r="E1829" s="334">
        <v>216</v>
      </c>
      <c r="F1829" s="203">
        <f t="shared" si="57"/>
        <v>1</v>
      </c>
    </row>
    <row r="1830" spans="1:6">
      <c r="A1830" s="334">
        <v>217</v>
      </c>
      <c r="B1830" s="334" t="s">
        <v>2116</v>
      </c>
      <c r="C1830" s="334" t="s">
        <v>2124</v>
      </c>
      <c r="D1830" s="203" t="str">
        <f t="shared" si="56"/>
        <v>鹿児島県曽於市</v>
      </c>
      <c r="E1830" s="334">
        <v>217</v>
      </c>
      <c r="F1830" s="203">
        <f t="shared" si="57"/>
        <v>1</v>
      </c>
    </row>
    <row r="1831" spans="1:6">
      <c r="A1831" s="334">
        <v>218</v>
      </c>
      <c r="B1831" s="334" t="s">
        <v>2116</v>
      </c>
      <c r="C1831" s="334" t="s">
        <v>14</v>
      </c>
      <c r="D1831" s="203" t="str">
        <f t="shared" si="56"/>
        <v>鹿児島県霧島市</v>
      </c>
      <c r="E1831" s="334">
        <v>218</v>
      </c>
      <c r="F1831" s="203">
        <f t="shared" si="57"/>
        <v>1</v>
      </c>
    </row>
    <row r="1832" spans="1:6">
      <c r="A1832" s="334">
        <v>219</v>
      </c>
      <c r="B1832" s="334" t="s">
        <v>2116</v>
      </c>
      <c r="C1832" s="334" t="s">
        <v>2125</v>
      </c>
      <c r="D1832" s="203" t="str">
        <f t="shared" si="56"/>
        <v>鹿児島県いちき串木野市</v>
      </c>
      <c r="E1832" s="334">
        <v>219</v>
      </c>
      <c r="F1832" s="203">
        <f t="shared" si="57"/>
        <v>1</v>
      </c>
    </row>
    <row r="1833" spans="1:6">
      <c r="A1833" s="334">
        <v>220</v>
      </c>
      <c r="B1833" s="334" t="s">
        <v>2116</v>
      </c>
      <c r="C1833" s="334" t="s">
        <v>2126</v>
      </c>
      <c r="D1833" s="203" t="str">
        <f t="shared" si="56"/>
        <v>鹿児島県南さつま市</v>
      </c>
      <c r="E1833" s="334">
        <v>220</v>
      </c>
      <c r="F1833" s="203">
        <f t="shared" si="57"/>
        <v>1</v>
      </c>
    </row>
    <row r="1834" spans="1:6">
      <c r="A1834" s="334">
        <v>221</v>
      </c>
      <c r="B1834" s="334" t="s">
        <v>2116</v>
      </c>
      <c r="C1834" s="334" t="s">
        <v>869</v>
      </c>
      <c r="D1834" s="203" t="str">
        <f t="shared" si="56"/>
        <v>鹿児島県志布志市</v>
      </c>
      <c r="E1834" s="334">
        <v>221</v>
      </c>
      <c r="F1834" s="203">
        <f t="shared" si="57"/>
        <v>1</v>
      </c>
    </row>
    <row r="1835" spans="1:6">
      <c r="A1835" s="334">
        <v>222</v>
      </c>
      <c r="B1835" s="334" t="s">
        <v>2116</v>
      </c>
      <c r="C1835" s="334" t="s">
        <v>1855</v>
      </c>
      <c r="D1835" s="203" t="str">
        <f t="shared" si="56"/>
        <v>鹿児島県奄美市</v>
      </c>
      <c r="E1835" s="334">
        <v>222</v>
      </c>
      <c r="F1835" s="203">
        <f t="shared" si="57"/>
        <v>1</v>
      </c>
    </row>
    <row r="1836" spans="1:6">
      <c r="A1836" s="334">
        <v>223</v>
      </c>
      <c r="B1836" s="334" t="s">
        <v>2116</v>
      </c>
      <c r="C1836" s="334" t="s">
        <v>238</v>
      </c>
      <c r="D1836" s="203" t="str">
        <f t="shared" si="56"/>
        <v>鹿児島県南九州市</v>
      </c>
      <c r="E1836" s="334">
        <v>223</v>
      </c>
      <c r="F1836" s="203">
        <f t="shared" si="57"/>
        <v>1</v>
      </c>
    </row>
    <row r="1837" spans="1:6">
      <c r="A1837" s="334">
        <v>224</v>
      </c>
      <c r="B1837" s="334" t="s">
        <v>2116</v>
      </c>
      <c r="C1837" s="334" t="s">
        <v>2129</v>
      </c>
      <c r="D1837" s="203" t="str">
        <f t="shared" si="56"/>
        <v>鹿児島県伊佐市</v>
      </c>
      <c r="E1837" s="334">
        <v>224</v>
      </c>
      <c r="F1837" s="203">
        <f t="shared" si="57"/>
        <v>1</v>
      </c>
    </row>
    <row r="1838" spans="1:6">
      <c r="A1838" s="334">
        <v>225</v>
      </c>
      <c r="B1838" s="334" t="s">
        <v>2116</v>
      </c>
      <c r="C1838" s="334" t="s">
        <v>2119</v>
      </c>
      <c r="D1838" s="203" t="str">
        <f t="shared" si="56"/>
        <v>鹿児島県姶良市</v>
      </c>
      <c r="E1838" s="334">
        <v>225</v>
      </c>
      <c r="F1838" s="203">
        <f t="shared" si="57"/>
        <v>1</v>
      </c>
    </row>
    <row r="1839" spans="1:6">
      <c r="A1839" s="334">
        <v>303</v>
      </c>
      <c r="B1839" s="334" t="s">
        <v>2116</v>
      </c>
      <c r="C1839" s="334" t="s">
        <v>2130</v>
      </c>
      <c r="D1839" s="203" t="str">
        <f t="shared" si="56"/>
        <v>鹿児島県三島村</v>
      </c>
      <c r="E1839" s="334">
        <v>303</v>
      </c>
      <c r="F1839" s="203">
        <f t="shared" si="57"/>
        <v>1</v>
      </c>
    </row>
    <row r="1840" spans="1:6">
      <c r="A1840" s="334">
        <v>304</v>
      </c>
      <c r="B1840" s="334" t="s">
        <v>2116</v>
      </c>
      <c r="C1840" s="334" t="s">
        <v>2131</v>
      </c>
      <c r="D1840" s="203" t="str">
        <f t="shared" si="56"/>
        <v>鹿児島県十島村</v>
      </c>
      <c r="E1840" s="334">
        <v>304</v>
      </c>
      <c r="F1840" s="203">
        <f t="shared" si="57"/>
        <v>1</v>
      </c>
    </row>
    <row r="1841" spans="1:6">
      <c r="A1841" s="334">
        <v>392</v>
      </c>
      <c r="B1841" s="334" t="s">
        <v>2116</v>
      </c>
      <c r="C1841" s="334" t="s">
        <v>1283</v>
      </c>
      <c r="D1841" s="203" t="str">
        <f t="shared" si="56"/>
        <v>鹿児島県さつま町</v>
      </c>
      <c r="E1841" s="334">
        <v>392</v>
      </c>
      <c r="F1841" s="203">
        <f t="shared" si="57"/>
        <v>1</v>
      </c>
    </row>
    <row r="1842" spans="1:6">
      <c r="A1842" s="334">
        <v>404</v>
      </c>
      <c r="B1842" s="334" t="s">
        <v>2116</v>
      </c>
      <c r="C1842" s="334" t="s">
        <v>1561</v>
      </c>
      <c r="D1842" s="203" t="str">
        <f t="shared" si="56"/>
        <v>鹿児島県長島町</v>
      </c>
      <c r="E1842" s="334">
        <v>404</v>
      </c>
      <c r="F1842" s="203">
        <f t="shared" si="57"/>
        <v>1</v>
      </c>
    </row>
    <row r="1843" spans="1:6">
      <c r="A1843" s="334">
        <v>452</v>
      </c>
      <c r="B1843" s="334" t="s">
        <v>2116</v>
      </c>
      <c r="C1843" s="334" t="s">
        <v>2132</v>
      </c>
      <c r="D1843" s="203" t="str">
        <f t="shared" si="56"/>
        <v>鹿児島県湧水町</v>
      </c>
      <c r="E1843" s="334">
        <v>452</v>
      </c>
      <c r="F1843" s="203">
        <f t="shared" si="57"/>
        <v>1</v>
      </c>
    </row>
    <row r="1844" spans="1:6">
      <c r="A1844" s="334">
        <v>468</v>
      </c>
      <c r="B1844" s="334" t="s">
        <v>2116</v>
      </c>
      <c r="C1844" s="334" t="s">
        <v>2133</v>
      </c>
      <c r="D1844" s="203" t="str">
        <f t="shared" si="56"/>
        <v>鹿児島県大崎町</v>
      </c>
      <c r="E1844" s="334">
        <v>468</v>
      </c>
      <c r="F1844" s="203">
        <f t="shared" si="57"/>
        <v>1</v>
      </c>
    </row>
    <row r="1845" spans="1:6">
      <c r="A1845" s="334">
        <v>482</v>
      </c>
      <c r="B1845" s="334" t="s">
        <v>2116</v>
      </c>
      <c r="C1845" s="334" t="s">
        <v>545</v>
      </c>
      <c r="D1845" s="203" t="str">
        <f t="shared" si="56"/>
        <v>鹿児島県東串良町</v>
      </c>
      <c r="E1845" s="334">
        <v>482</v>
      </c>
      <c r="F1845" s="203">
        <f t="shared" si="57"/>
        <v>1</v>
      </c>
    </row>
    <row r="1846" spans="1:6">
      <c r="A1846" s="334">
        <v>490</v>
      </c>
      <c r="B1846" s="334" t="s">
        <v>2116</v>
      </c>
      <c r="C1846" s="334" t="s">
        <v>2134</v>
      </c>
      <c r="D1846" s="203" t="str">
        <f t="shared" si="56"/>
        <v>鹿児島県錦江町</v>
      </c>
      <c r="E1846" s="334">
        <v>490</v>
      </c>
      <c r="F1846" s="203">
        <f t="shared" si="57"/>
        <v>1</v>
      </c>
    </row>
    <row r="1847" spans="1:6">
      <c r="A1847" s="334">
        <v>491</v>
      </c>
      <c r="B1847" s="334" t="s">
        <v>2116</v>
      </c>
      <c r="C1847" s="334" t="s">
        <v>2135</v>
      </c>
      <c r="D1847" s="203" t="str">
        <f t="shared" si="56"/>
        <v>鹿児島県南大隅町</v>
      </c>
      <c r="E1847" s="334">
        <v>491</v>
      </c>
      <c r="F1847" s="203">
        <f t="shared" si="57"/>
        <v>1</v>
      </c>
    </row>
    <row r="1848" spans="1:6">
      <c r="A1848" s="334">
        <v>492</v>
      </c>
      <c r="B1848" s="334" t="s">
        <v>2116</v>
      </c>
      <c r="C1848" s="334" t="s">
        <v>1957</v>
      </c>
      <c r="D1848" s="203" t="str">
        <f t="shared" si="56"/>
        <v>鹿児島県肝付町</v>
      </c>
      <c r="E1848" s="334">
        <v>492</v>
      </c>
      <c r="F1848" s="203">
        <f t="shared" si="57"/>
        <v>1</v>
      </c>
    </row>
    <row r="1849" spans="1:6">
      <c r="A1849" s="334">
        <v>501</v>
      </c>
      <c r="B1849" s="334" t="s">
        <v>2116</v>
      </c>
      <c r="C1849" s="334" t="s">
        <v>996</v>
      </c>
      <c r="D1849" s="203" t="str">
        <f t="shared" si="56"/>
        <v>鹿児島県中種子町</v>
      </c>
      <c r="E1849" s="334">
        <v>501</v>
      </c>
      <c r="F1849" s="203">
        <f t="shared" si="57"/>
        <v>1</v>
      </c>
    </row>
    <row r="1850" spans="1:6">
      <c r="A1850" s="334">
        <v>502</v>
      </c>
      <c r="B1850" s="334" t="s">
        <v>2116</v>
      </c>
      <c r="C1850" s="334" t="s">
        <v>2136</v>
      </c>
      <c r="D1850" s="203" t="str">
        <f t="shared" si="56"/>
        <v>鹿児島県南種子町</v>
      </c>
      <c r="E1850" s="334">
        <v>502</v>
      </c>
      <c r="F1850" s="203">
        <f t="shared" si="57"/>
        <v>1</v>
      </c>
    </row>
    <row r="1851" spans="1:6">
      <c r="A1851" s="334">
        <v>505</v>
      </c>
      <c r="B1851" s="334" t="s">
        <v>2116</v>
      </c>
      <c r="C1851" s="334" t="s">
        <v>1858</v>
      </c>
      <c r="D1851" s="203" t="str">
        <f t="shared" si="56"/>
        <v>鹿児島県屋久島町</v>
      </c>
      <c r="E1851" s="334">
        <v>505</v>
      </c>
      <c r="F1851" s="203">
        <f t="shared" si="57"/>
        <v>1</v>
      </c>
    </row>
    <row r="1852" spans="1:6">
      <c r="A1852" s="334">
        <v>523</v>
      </c>
      <c r="B1852" s="334" t="s">
        <v>2116</v>
      </c>
      <c r="C1852" s="334" t="s">
        <v>2137</v>
      </c>
      <c r="D1852" s="203" t="str">
        <f t="shared" si="56"/>
        <v>鹿児島県大和村</v>
      </c>
      <c r="E1852" s="334">
        <v>523</v>
      </c>
      <c r="F1852" s="203">
        <f t="shared" si="57"/>
        <v>1</v>
      </c>
    </row>
    <row r="1853" spans="1:6">
      <c r="A1853" s="334">
        <v>524</v>
      </c>
      <c r="B1853" s="334" t="s">
        <v>2116</v>
      </c>
      <c r="C1853" s="334" t="s">
        <v>1070</v>
      </c>
      <c r="D1853" s="203" t="str">
        <f t="shared" si="56"/>
        <v>鹿児島県宇検村</v>
      </c>
      <c r="E1853" s="334">
        <v>524</v>
      </c>
      <c r="F1853" s="203">
        <f t="shared" si="57"/>
        <v>1</v>
      </c>
    </row>
    <row r="1854" spans="1:6">
      <c r="A1854" s="334">
        <v>525</v>
      </c>
      <c r="B1854" s="334" t="s">
        <v>2116</v>
      </c>
      <c r="C1854" s="334" t="s">
        <v>2138</v>
      </c>
      <c r="D1854" s="203" t="str">
        <f t="shared" si="56"/>
        <v>鹿児島県瀬戸内町</v>
      </c>
      <c r="E1854" s="334">
        <v>525</v>
      </c>
      <c r="F1854" s="203">
        <f t="shared" si="57"/>
        <v>1</v>
      </c>
    </row>
    <row r="1855" spans="1:6">
      <c r="A1855" s="334">
        <v>527</v>
      </c>
      <c r="B1855" s="334" t="s">
        <v>2116</v>
      </c>
      <c r="C1855" s="334" t="s">
        <v>2139</v>
      </c>
      <c r="D1855" s="203" t="str">
        <f t="shared" si="56"/>
        <v>鹿児島県龍郷町</v>
      </c>
      <c r="E1855" s="334">
        <v>527</v>
      </c>
      <c r="F1855" s="203">
        <f t="shared" si="57"/>
        <v>1</v>
      </c>
    </row>
    <row r="1856" spans="1:6">
      <c r="A1856" s="334">
        <v>529</v>
      </c>
      <c r="B1856" s="334" t="s">
        <v>2116</v>
      </c>
      <c r="C1856" s="334" t="s">
        <v>561</v>
      </c>
      <c r="D1856" s="203" t="str">
        <f t="shared" si="56"/>
        <v>鹿児島県喜界町</v>
      </c>
      <c r="E1856" s="334">
        <v>529</v>
      </c>
      <c r="F1856" s="203">
        <f t="shared" si="57"/>
        <v>1</v>
      </c>
    </row>
    <row r="1857" spans="1:6">
      <c r="A1857" s="334">
        <v>530</v>
      </c>
      <c r="B1857" s="334" t="s">
        <v>2116</v>
      </c>
      <c r="C1857" s="334" t="s">
        <v>1276</v>
      </c>
      <c r="D1857" s="203" t="str">
        <f t="shared" si="56"/>
        <v>鹿児島県徳之島町</v>
      </c>
      <c r="E1857" s="334">
        <v>530</v>
      </c>
      <c r="F1857" s="203">
        <f t="shared" si="57"/>
        <v>1</v>
      </c>
    </row>
    <row r="1858" spans="1:6">
      <c r="A1858" s="334">
        <v>531</v>
      </c>
      <c r="B1858" s="334" t="s">
        <v>2116</v>
      </c>
      <c r="C1858" s="334" t="s">
        <v>1861</v>
      </c>
      <c r="D1858" s="203" t="str">
        <f t="shared" ref="D1858:D1903" si="58">B1858&amp;C1858</f>
        <v>鹿児島県天城町</v>
      </c>
      <c r="E1858" s="334">
        <v>531</v>
      </c>
      <c r="F1858" s="203">
        <f t="shared" ref="F1858:F1903" si="59">COUNTIF(D:D,D1858)</f>
        <v>1</v>
      </c>
    </row>
    <row r="1859" spans="1:6">
      <c r="A1859" s="334">
        <v>532</v>
      </c>
      <c r="B1859" s="334" t="s">
        <v>2116</v>
      </c>
      <c r="C1859" s="334" t="s">
        <v>2140</v>
      </c>
      <c r="D1859" s="203" t="str">
        <f t="shared" si="58"/>
        <v>鹿児島県伊仙町</v>
      </c>
      <c r="E1859" s="334">
        <v>532</v>
      </c>
      <c r="F1859" s="203">
        <f t="shared" si="59"/>
        <v>1</v>
      </c>
    </row>
    <row r="1860" spans="1:6">
      <c r="A1860" s="334">
        <v>533</v>
      </c>
      <c r="B1860" s="334" t="s">
        <v>2116</v>
      </c>
      <c r="C1860" s="334" t="s">
        <v>2141</v>
      </c>
      <c r="D1860" s="203" t="str">
        <f t="shared" si="58"/>
        <v>鹿児島県和泊町</v>
      </c>
      <c r="E1860" s="334">
        <v>533</v>
      </c>
      <c r="F1860" s="203">
        <f t="shared" si="59"/>
        <v>1</v>
      </c>
    </row>
    <row r="1861" spans="1:6">
      <c r="A1861" s="334">
        <v>534</v>
      </c>
      <c r="B1861" s="334" t="s">
        <v>2116</v>
      </c>
      <c r="C1861" s="334" t="s">
        <v>2142</v>
      </c>
      <c r="D1861" s="203" t="str">
        <f t="shared" si="58"/>
        <v>鹿児島県知名町</v>
      </c>
      <c r="E1861" s="334">
        <v>534</v>
      </c>
      <c r="F1861" s="203">
        <f t="shared" si="59"/>
        <v>1</v>
      </c>
    </row>
    <row r="1862" spans="1:6">
      <c r="A1862" s="334">
        <v>535</v>
      </c>
      <c r="B1862" s="334" t="s">
        <v>2116</v>
      </c>
      <c r="C1862" s="334" t="s">
        <v>1522</v>
      </c>
      <c r="D1862" s="203" t="str">
        <f t="shared" si="58"/>
        <v>鹿児島県与論町</v>
      </c>
      <c r="E1862" s="334">
        <v>535</v>
      </c>
      <c r="F1862" s="203">
        <f t="shared" si="59"/>
        <v>1</v>
      </c>
    </row>
    <row r="1863" spans="1:6">
      <c r="A1863" s="334">
        <v>201</v>
      </c>
      <c r="B1863" s="334" t="s">
        <v>2143</v>
      </c>
      <c r="C1863" s="334" t="s">
        <v>2040</v>
      </c>
      <c r="D1863" s="203" t="str">
        <f t="shared" si="58"/>
        <v>沖縄県那覇市</v>
      </c>
      <c r="E1863" s="334">
        <v>201</v>
      </c>
      <c r="F1863" s="203">
        <f t="shared" si="59"/>
        <v>1</v>
      </c>
    </row>
    <row r="1864" spans="1:6">
      <c r="A1864" s="334">
        <v>205</v>
      </c>
      <c r="B1864" s="334" t="s">
        <v>2143</v>
      </c>
      <c r="C1864" s="334" t="s">
        <v>1109</v>
      </c>
      <c r="D1864" s="203" t="str">
        <f t="shared" si="58"/>
        <v>沖縄県宜野湾市</v>
      </c>
      <c r="E1864" s="334">
        <v>205</v>
      </c>
      <c r="F1864" s="203">
        <f t="shared" si="59"/>
        <v>1</v>
      </c>
    </row>
    <row r="1865" spans="1:6">
      <c r="A1865" s="334">
        <v>207</v>
      </c>
      <c r="B1865" s="334" t="s">
        <v>2143</v>
      </c>
      <c r="C1865" s="334" t="s">
        <v>2144</v>
      </c>
      <c r="D1865" s="203" t="str">
        <f t="shared" si="58"/>
        <v>沖縄県石垣市</v>
      </c>
      <c r="E1865" s="334">
        <v>207</v>
      </c>
      <c r="F1865" s="203">
        <f t="shared" si="59"/>
        <v>1</v>
      </c>
    </row>
    <row r="1866" spans="1:6">
      <c r="A1866" s="334">
        <v>208</v>
      </c>
      <c r="B1866" s="334" t="s">
        <v>2143</v>
      </c>
      <c r="C1866" s="334" t="s">
        <v>2145</v>
      </c>
      <c r="D1866" s="203" t="str">
        <f t="shared" si="58"/>
        <v>沖縄県浦添市</v>
      </c>
      <c r="E1866" s="334">
        <v>208</v>
      </c>
      <c r="F1866" s="203">
        <f t="shared" si="59"/>
        <v>1</v>
      </c>
    </row>
    <row r="1867" spans="1:6">
      <c r="A1867" s="334">
        <v>209</v>
      </c>
      <c r="B1867" s="334" t="s">
        <v>2143</v>
      </c>
      <c r="C1867" s="334" t="s">
        <v>1601</v>
      </c>
      <c r="D1867" s="203" t="str">
        <f t="shared" si="58"/>
        <v>沖縄県名護市</v>
      </c>
      <c r="E1867" s="334">
        <v>209</v>
      </c>
      <c r="F1867" s="203">
        <f t="shared" si="59"/>
        <v>1</v>
      </c>
    </row>
    <row r="1868" spans="1:6">
      <c r="A1868" s="334">
        <v>210</v>
      </c>
      <c r="B1868" s="334" t="s">
        <v>2143</v>
      </c>
      <c r="C1868" s="334" t="s">
        <v>966</v>
      </c>
      <c r="D1868" s="203" t="str">
        <f t="shared" si="58"/>
        <v>沖縄県糸満市</v>
      </c>
      <c r="E1868" s="334">
        <v>210</v>
      </c>
      <c r="F1868" s="203">
        <f t="shared" si="59"/>
        <v>1</v>
      </c>
    </row>
    <row r="1869" spans="1:6">
      <c r="A1869" s="334">
        <v>211</v>
      </c>
      <c r="B1869" s="334" t="s">
        <v>2143</v>
      </c>
      <c r="C1869" s="334" t="s">
        <v>2146</v>
      </c>
      <c r="D1869" s="203" t="str">
        <f t="shared" si="58"/>
        <v>沖縄県沖縄市</v>
      </c>
      <c r="E1869" s="334">
        <v>211</v>
      </c>
      <c r="F1869" s="203">
        <f t="shared" si="59"/>
        <v>1</v>
      </c>
    </row>
    <row r="1870" spans="1:6">
      <c r="A1870" s="334">
        <v>212</v>
      </c>
      <c r="B1870" s="334" t="s">
        <v>2143</v>
      </c>
      <c r="C1870" s="334" t="s">
        <v>2068</v>
      </c>
      <c r="D1870" s="203" t="str">
        <f t="shared" si="58"/>
        <v>沖縄県豊見城市</v>
      </c>
      <c r="E1870" s="334">
        <v>212</v>
      </c>
      <c r="F1870" s="203">
        <f t="shared" si="59"/>
        <v>1</v>
      </c>
    </row>
    <row r="1871" spans="1:6">
      <c r="A1871" s="334">
        <v>213</v>
      </c>
      <c r="B1871" s="334" t="s">
        <v>2143</v>
      </c>
      <c r="C1871" s="334" t="s">
        <v>2147</v>
      </c>
      <c r="D1871" s="203" t="str">
        <f t="shared" si="58"/>
        <v>沖縄県うるま市</v>
      </c>
      <c r="E1871" s="334">
        <v>213</v>
      </c>
      <c r="F1871" s="203">
        <f t="shared" si="59"/>
        <v>1</v>
      </c>
    </row>
    <row r="1872" spans="1:6">
      <c r="A1872" s="334">
        <v>214</v>
      </c>
      <c r="B1872" s="334" t="s">
        <v>2143</v>
      </c>
      <c r="C1872" s="334" t="s">
        <v>2148</v>
      </c>
      <c r="D1872" s="203" t="str">
        <f t="shared" si="58"/>
        <v>沖縄県宮古島市</v>
      </c>
      <c r="E1872" s="334">
        <v>214</v>
      </c>
      <c r="F1872" s="203">
        <f t="shared" si="59"/>
        <v>1</v>
      </c>
    </row>
    <row r="1873" spans="1:6">
      <c r="A1873" s="334">
        <v>215</v>
      </c>
      <c r="B1873" s="334" t="s">
        <v>2143</v>
      </c>
      <c r="C1873" s="334" t="s">
        <v>2149</v>
      </c>
      <c r="D1873" s="203" t="str">
        <f t="shared" si="58"/>
        <v>沖縄県南城市</v>
      </c>
      <c r="E1873" s="334">
        <v>215</v>
      </c>
      <c r="F1873" s="203">
        <f t="shared" si="59"/>
        <v>1</v>
      </c>
    </row>
    <row r="1874" spans="1:6">
      <c r="A1874" s="334">
        <v>301</v>
      </c>
      <c r="B1874" s="334" t="s">
        <v>2143</v>
      </c>
      <c r="C1874" s="334" t="s">
        <v>2097</v>
      </c>
      <c r="D1874" s="203" t="str">
        <f t="shared" si="58"/>
        <v>沖縄県国頭村</v>
      </c>
      <c r="E1874" s="334">
        <v>301</v>
      </c>
      <c r="F1874" s="203">
        <f t="shared" si="59"/>
        <v>1</v>
      </c>
    </row>
    <row r="1875" spans="1:6">
      <c r="A1875" s="334">
        <v>302</v>
      </c>
      <c r="B1875" s="334" t="s">
        <v>2143</v>
      </c>
      <c r="C1875" s="334" t="s">
        <v>1938</v>
      </c>
      <c r="D1875" s="203" t="str">
        <f t="shared" si="58"/>
        <v>沖縄県大宜味村</v>
      </c>
      <c r="E1875" s="334">
        <v>302</v>
      </c>
      <c r="F1875" s="203">
        <f t="shared" si="59"/>
        <v>1</v>
      </c>
    </row>
    <row r="1876" spans="1:6">
      <c r="A1876" s="334">
        <v>303</v>
      </c>
      <c r="B1876" s="334" t="s">
        <v>2143</v>
      </c>
      <c r="C1876" s="334" t="s">
        <v>294</v>
      </c>
      <c r="D1876" s="203" t="str">
        <f t="shared" si="58"/>
        <v>沖縄県東村</v>
      </c>
      <c r="E1876" s="334">
        <v>303</v>
      </c>
      <c r="F1876" s="203">
        <f t="shared" si="59"/>
        <v>1</v>
      </c>
    </row>
    <row r="1877" spans="1:6">
      <c r="A1877" s="334">
        <v>306</v>
      </c>
      <c r="B1877" s="334" t="s">
        <v>2143</v>
      </c>
      <c r="C1877" s="334" t="s">
        <v>2150</v>
      </c>
      <c r="D1877" s="203" t="str">
        <f t="shared" si="58"/>
        <v>沖縄県今帰仁村</v>
      </c>
      <c r="E1877" s="334">
        <v>306</v>
      </c>
      <c r="F1877" s="203">
        <f t="shared" si="59"/>
        <v>1</v>
      </c>
    </row>
    <row r="1878" spans="1:6">
      <c r="A1878" s="334">
        <v>308</v>
      </c>
      <c r="B1878" s="334" t="s">
        <v>2143</v>
      </c>
      <c r="C1878" s="334" t="s">
        <v>1424</v>
      </c>
      <c r="D1878" s="203" t="str">
        <f t="shared" si="58"/>
        <v>沖縄県本部町</v>
      </c>
      <c r="E1878" s="334">
        <v>308</v>
      </c>
      <c r="F1878" s="203">
        <f t="shared" si="59"/>
        <v>1</v>
      </c>
    </row>
    <row r="1879" spans="1:6">
      <c r="A1879" s="334">
        <v>311</v>
      </c>
      <c r="B1879" s="334" t="s">
        <v>2143</v>
      </c>
      <c r="C1879" s="334" t="s">
        <v>479</v>
      </c>
      <c r="D1879" s="203" t="str">
        <f t="shared" si="58"/>
        <v>沖縄県恩納村</v>
      </c>
      <c r="E1879" s="334">
        <v>311</v>
      </c>
      <c r="F1879" s="203">
        <f t="shared" si="59"/>
        <v>1</v>
      </c>
    </row>
    <row r="1880" spans="1:6">
      <c r="A1880" s="334">
        <v>313</v>
      </c>
      <c r="B1880" s="334" t="s">
        <v>2143</v>
      </c>
      <c r="C1880" s="334" t="s">
        <v>1329</v>
      </c>
      <c r="D1880" s="203" t="str">
        <f t="shared" si="58"/>
        <v>沖縄県宜野座村</v>
      </c>
      <c r="E1880" s="334">
        <v>313</v>
      </c>
      <c r="F1880" s="203">
        <f t="shared" si="59"/>
        <v>1</v>
      </c>
    </row>
    <row r="1881" spans="1:6">
      <c r="A1881" s="334">
        <v>314</v>
      </c>
      <c r="B1881" s="334" t="s">
        <v>2143</v>
      </c>
      <c r="C1881" s="334" t="s">
        <v>2151</v>
      </c>
      <c r="D1881" s="203" t="str">
        <f t="shared" si="58"/>
        <v>沖縄県金武町</v>
      </c>
      <c r="E1881" s="334">
        <v>314</v>
      </c>
      <c r="F1881" s="203">
        <f t="shared" si="59"/>
        <v>1</v>
      </c>
    </row>
    <row r="1882" spans="1:6">
      <c r="A1882" s="334">
        <v>315</v>
      </c>
      <c r="B1882" s="334" t="s">
        <v>2143</v>
      </c>
      <c r="C1882" s="334" t="s">
        <v>848</v>
      </c>
      <c r="D1882" s="203" t="str">
        <f t="shared" si="58"/>
        <v>沖縄県伊江村</v>
      </c>
      <c r="E1882" s="334">
        <v>315</v>
      </c>
      <c r="F1882" s="203">
        <f t="shared" si="59"/>
        <v>1</v>
      </c>
    </row>
    <row r="1883" spans="1:6">
      <c r="A1883" s="334">
        <v>324</v>
      </c>
      <c r="B1883" s="334" t="s">
        <v>2143</v>
      </c>
      <c r="C1883" s="334" t="s">
        <v>2152</v>
      </c>
      <c r="D1883" s="203" t="str">
        <f t="shared" si="58"/>
        <v>沖縄県読谷村</v>
      </c>
      <c r="E1883" s="334">
        <v>324</v>
      </c>
      <c r="F1883" s="203">
        <f t="shared" si="59"/>
        <v>1</v>
      </c>
    </row>
    <row r="1884" spans="1:6">
      <c r="A1884" s="334">
        <v>325</v>
      </c>
      <c r="B1884" s="334" t="s">
        <v>2143</v>
      </c>
      <c r="C1884" s="334" t="s">
        <v>2091</v>
      </c>
      <c r="D1884" s="203" t="str">
        <f t="shared" si="58"/>
        <v>沖縄県嘉手納町</v>
      </c>
      <c r="E1884" s="334">
        <v>325</v>
      </c>
      <c r="F1884" s="203">
        <f t="shared" si="59"/>
        <v>1</v>
      </c>
    </row>
    <row r="1885" spans="1:6">
      <c r="A1885" s="334">
        <v>326</v>
      </c>
      <c r="B1885" s="334" t="s">
        <v>2143</v>
      </c>
      <c r="C1885" s="334" t="s">
        <v>1177</v>
      </c>
      <c r="D1885" s="203" t="str">
        <f t="shared" si="58"/>
        <v>沖縄県北谷町</v>
      </c>
      <c r="E1885" s="334">
        <v>326</v>
      </c>
      <c r="F1885" s="203">
        <f t="shared" si="59"/>
        <v>1</v>
      </c>
    </row>
    <row r="1886" spans="1:6">
      <c r="A1886" s="334">
        <v>327</v>
      </c>
      <c r="B1886" s="334" t="s">
        <v>2143</v>
      </c>
      <c r="C1886" s="334" t="s">
        <v>2153</v>
      </c>
      <c r="D1886" s="203" t="str">
        <f t="shared" si="58"/>
        <v>沖縄県北中城村</v>
      </c>
      <c r="E1886" s="334">
        <v>327</v>
      </c>
      <c r="F1886" s="203">
        <f t="shared" si="59"/>
        <v>1</v>
      </c>
    </row>
    <row r="1887" spans="1:6">
      <c r="A1887" s="334">
        <v>328</v>
      </c>
      <c r="B1887" s="334" t="s">
        <v>2143</v>
      </c>
      <c r="C1887" s="334" t="s">
        <v>1825</v>
      </c>
      <c r="D1887" s="203" t="str">
        <f t="shared" si="58"/>
        <v>沖縄県中城村</v>
      </c>
      <c r="E1887" s="334">
        <v>328</v>
      </c>
      <c r="F1887" s="203">
        <f t="shared" si="59"/>
        <v>1</v>
      </c>
    </row>
    <row r="1888" spans="1:6">
      <c r="A1888" s="334">
        <v>329</v>
      </c>
      <c r="B1888" s="334" t="s">
        <v>2143</v>
      </c>
      <c r="C1888" s="334" t="s">
        <v>1746</v>
      </c>
      <c r="D1888" s="203" t="str">
        <f t="shared" si="58"/>
        <v>沖縄県西原町</v>
      </c>
      <c r="E1888" s="334">
        <v>329</v>
      </c>
      <c r="F1888" s="203">
        <f t="shared" si="59"/>
        <v>1</v>
      </c>
    </row>
    <row r="1889" spans="1:6">
      <c r="A1889" s="334">
        <v>348</v>
      </c>
      <c r="B1889" s="334" t="s">
        <v>2143</v>
      </c>
      <c r="C1889" s="334" t="s">
        <v>243</v>
      </c>
      <c r="D1889" s="203" t="str">
        <f t="shared" si="58"/>
        <v>沖縄県与那原町</v>
      </c>
      <c r="E1889" s="334">
        <v>348</v>
      </c>
      <c r="F1889" s="203">
        <f t="shared" si="59"/>
        <v>1</v>
      </c>
    </row>
    <row r="1890" spans="1:6">
      <c r="A1890" s="334">
        <v>350</v>
      </c>
      <c r="B1890" s="334" t="s">
        <v>2143</v>
      </c>
      <c r="C1890" s="334" t="s">
        <v>1211</v>
      </c>
      <c r="D1890" s="203" t="str">
        <f t="shared" si="58"/>
        <v>沖縄県南風原町</v>
      </c>
      <c r="E1890" s="334">
        <v>350</v>
      </c>
      <c r="F1890" s="203">
        <f t="shared" si="59"/>
        <v>1</v>
      </c>
    </row>
    <row r="1891" spans="1:6">
      <c r="A1891" s="334">
        <v>353</v>
      </c>
      <c r="B1891" s="334" t="s">
        <v>2143</v>
      </c>
      <c r="C1891" s="334" t="s">
        <v>1635</v>
      </c>
      <c r="D1891" s="203" t="str">
        <f t="shared" si="58"/>
        <v>沖縄県渡嘉敷村</v>
      </c>
      <c r="E1891" s="334">
        <v>353</v>
      </c>
      <c r="F1891" s="203">
        <f t="shared" si="59"/>
        <v>1</v>
      </c>
    </row>
    <row r="1892" spans="1:6">
      <c r="A1892" s="334">
        <v>354</v>
      </c>
      <c r="B1892" s="334" t="s">
        <v>2143</v>
      </c>
      <c r="C1892" s="334" t="s">
        <v>308</v>
      </c>
      <c r="D1892" s="203" t="str">
        <f t="shared" si="58"/>
        <v>沖縄県座間味村</v>
      </c>
      <c r="E1892" s="334">
        <v>354</v>
      </c>
      <c r="F1892" s="203">
        <f t="shared" si="59"/>
        <v>1</v>
      </c>
    </row>
    <row r="1893" spans="1:6">
      <c r="A1893" s="334">
        <v>355</v>
      </c>
      <c r="B1893" s="334" t="s">
        <v>2143</v>
      </c>
      <c r="C1893" s="334" t="s">
        <v>1744</v>
      </c>
      <c r="D1893" s="203" t="str">
        <f t="shared" si="58"/>
        <v>沖縄県粟国村</v>
      </c>
      <c r="E1893" s="334">
        <v>355</v>
      </c>
      <c r="F1893" s="203">
        <f t="shared" si="59"/>
        <v>1</v>
      </c>
    </row>
    <row r="1894" spans="1:6">
      <c r="A1894" s="334">
        <v>356</v>
      </c>
      <c r="B1894" s="334" t="s">
        <v>2143</v>
      </c>
      <c r="C1894" s="334" t="s">
        <v>2154</v>
      </c>
      <c r="D1894" s="203" t="str">
        <f t="shared" si="58"/>
        <v>沖縄県渡名喜村</v>
      </c>
      <c r="E1894" s="334">
        <v>356</v>
      </c>
      <c r="F1894" s="203">
        <f t="shared" si="59"/>
        <v>1</v>
      </c>
    </row>
    <row r="1895" spans="1:6">
      <c r="A1895" s="334">
        <v>357</v>
      </c>
      <c r="B1895" s="334" t="s">
        <v>2143</v>
      </c>
      <c r="C1895" s="334" t="s">
        <v>349</v>
      </c>
      <c r="D1895" s="203" t="str">
        <f t="shared" si="58"/>
        <v>沖縄県南大東村</v>
      </c>
      <c r="E1895" s="334">
        <v>357</v>
      </c>
      <c r="F1895" s="203">
        <f t="shared" si="59"/>
        <v>1</v>
      </c>
    </row>
    <row r="1896" spans="1:6">
      <c r="A1896" s="334">
        <v>358</v>
      </c>
      <c r="B1896" s="334" t="s">
        <v>2143</v>
      </c>
      <c r="C1896" s="334" t="s">
        <v>274</v>
      </c>
      <c r="D1896" s="203" t="str">
        <f t="shared" si="58"/>
        <v>沖縄県北大東村</v>
      </c>
      <c r="E1896" s="334">
        <v>358</v>
      </c>
      <c r="F1896" s="203">
        <f t="shared" si="59"/>
        <v>1</v>
      </c>
    </row>
    <row r="1897" spans="1:6">
      <c r="A1897" s="334">
        <v>359</v>
      </c>
      <c r="B1897" s="334" t="s">
        <v>2143</v>
      </c>
      <c r="C1897" s="334" t="s">
        <v>2155</v>
      </c>
      <c r="D1897" s="203" t="str">
        <f t="shared" si="58"/>
        <v>沖縄県伊平屋村</v>
      </c>
      <c r="E1897" s="334">
        <v>359</v>
      </c>
      <c r="F1897" s="203">
        <f t="shared" si="59"/>
        <v>1</v>
      </c>
    </row>
    <row r="1898" spans="1:6">
      <c r="A1898" s="334">
        <v>360</v>
      </c>
      <c r="B1898" s="334" t="s">
        <v>2143</v>
      </c>
      <c r="C1898" s="334" t="s">
        <v>2156</v>
      </c>
      <c r="D1898" s="203" t="str">
        <f t="shared" si="58"/>
        <v>沖縄県伊是名村</v>
      </c>
      <c r="E1898" s="334">
        <v>360</v>
      </c>
      <c r="F1898" s="203">
        <f t="shared" si="59"/>
        <v>1</v>
      </c>
    </row>
    <row r="1899" spans="1:6">
      <c r="A1899" s="334">
        <v>361</v>
      </c>
      <c r="B1899" s="334" t="s">
        <v>2143</v>
      </c>
      <c r="C1899" s="334" t="s">
        <v>2157</v>
      </c>
      <c r="D1899" s="203" t="str">
        <f t="shared" si="58"/>
        <v>沖縄県久米島町</v>
      </c>
      <c r="E1899" s="334">
        <v>361</v>
      </c>
      <c r="F1899" s="203">
        <f t="shared" si="59"/>
        <v>1</v>
      </c>
    </row>
    <row r="1900" spans="1:6">
      <c r="A1900" s="334">
        <v>362</v>
      </c>
      <c r="B1900" s="334" t="s">
        <v>2143</v>
      </c>
      <c r="C1900" s="334" t="s">
        <v>2158</v>
      </c>
      <c r="D1900" s="203" t="str">
        <f t="shared" si="58"/>
        <v>沖縄県八重瀬町</v>
      </c>
      <c r="E1900" s="334">
        <v>362</v>
      </c>
      <c r="F1900" s="203">
        <f t="shared" si="59"/>
        <v>1</v>
      </c>
    </row>
    <row r="1901" spans="1:6">
      <c r="A1901" s="334">
        <v>375</v>
      </c>
      <c r="B1901" s="334" t="s">
        <v>2143</v>
      </c>
      <c r="C1901" s="334" t="s">
        <v>1624</v>
      </c>
      <c r="D1901" s="203" t="str">
        <f t="shared" si="58"/>
        <v>沖縄県多良間村</v>
      </c>
      <c r="E1901" s="334">
        <v>375</v>
      </c>
      <c r="F1901" s="203">
        <f t="shared" si="59"/>
        <v>1</v>
      </c>
    </row>
    <row r="1902" spans="1:6">
      <c r="A1902" s="334">
        <v>381</v>
      </c>
      <c r="B1902" s="334" t="s">
        <v>2143</v>
      </c>
      <c r="C1902" s="334" t="s">
        <v>1779</v>
      </c>
      <c r="D1902" s="203" t="str">
        <f t="shared" si="58"/>
        <v>沖縄県竹富町</v>
      </c>
      <c r="E1902" s="334">
        <v>381</v>
      </c>
      <c r="F1902" s="203">
        <f t="shared" si="59"/>
        <v>1</v>
      </c>
    </row>
    <row r="1903" spans="1:6">
      <c r="A1903" s="334">
        <v>382</v>
      </c>
      <c r="B1903" s="334" t="s">
        <v>2143</v>
      </c>
      <c r="C1903" s="334" t="s">
        <v>1063</v>
      </c>
      <c r="D1903" s="203" t="str">
        <f t="shared" si="58"/>
        <v>沖縄県与那国町</v>
      </c>
      <c r="E1903" s="334">
        <v>382</v>
      </c>
      <c r="F1903" s="203">
        <f t="shared" si="59"/>
        <v>1</v>
      </c>
    </row>
  </sheetData>
  <autoFilter ref="A1:F1903"/>
  <phoneticPr fontId="3"/>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3" zoomScale="70" zoomScaleNormal="70" workbookViewId="0">
      <selection activeCell="G20" sqref="G20:G24"/>
    </sheetView>
  </sheetViews>
  <sheetFormatPr defaultRowHeight="13"/>
  <cols>
    <col min="7" max="7" width="14.08984375" customWidth="1"/>
    <col min="8" max="8" width="24.453125" customWidth="1"/>
    <col min="10" max="10" width="24.453125" customWidth="1"/>
    <col min="15" max="15" width="17.08984375" customWidth="1"/>
  </cols>
  <sheetData>
    <row r="1" spans="3:15" ht="13.5"/>
    <row r="2" spans="3:15" ht="154.5">
      <c r="C2" s="335" t="s">
        <v>325</v>
      </c>
    </row>
    <row r="3" spans="3:15" ht="13.5">
      <c r="G3" s="1" t="s">
        <v>989</v>
      </c>
    </row>
    <row r="4" spans="3:15" ht="42.5">
      <c r="C4" s="335" t="s">
        <v>2161</v>
      </c>
      <c r="D4" s="338" t="s">
        <v>2109</v>
      </c>
      <c r="E4" s="340" t="s">
        <v>2162</v>
      </c>
      <c r="G4" s="342" t="s">
        <v>1262</v>
      </c>
      <c r="H4" s="343" t="s">
        <v>2177</v>
      </c>
      <c r="J4" s="343" t="s">
        <v>527</v>
      </c>
      <c r="L4" s="335" t="s">
        <v>2161</v>
      </c>
      <c r="M4" s="338" t="s">
        <v>2109</v>
      </c>
      <c r="N4" s="340" t="s">
        <v>2162</v>
      </c>
      <c r="O4" s="342" t="s">
        <v>2165</v>
      </c>
    </row>
    <row r="5" spans="3:15" ht="14.5">
      <c r="C5" s="336">
        <v>1</v>
      </c>
      <c r="D5" s="339">
        <v>1</v>
      </c>
      <c r="E5" s="341">
        <v>1</v>
      </c>
      <c r="G5" t="str">
        <f t="shared" ref="G5:G68" si="0">C5&amp;D5&amp;E5</f>
        <v>111</v>
      </c>
      <c r="H5" s="25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4.5">
      <c r="C6" s="336">
        <v>1</v>
      </c>
      <c r="D6" s="339">
        <v>1</v>
      </c>
      <c r="E6" s="341">
        <v>2</v>
      </c>
      <c r="G6" t="str">
        <f t="shared" si="0"/>
        <v>112</v>
      </c>
      <c r="H6" s="25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4.5">
      <c r="C7" s="336">
        <v>1</v>
      </c>
      <c r="D7" s="339">
        <v>1</v>
      </c>
      <c r="E7" s="341">
        <v>3</v>
      </c>
      <c r="G7" t="str">
        <f t="shared" si="0"/>
        <v>113</v>
      </c>
      <c r="H7" s="25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4.5">
      <c r="C8" s="336">
        <v>1</v>
      </c>
      <c r="D8" s="339">
        <v>1</v>
      </c>
      <c r="E8" s="341">
        <v>4</v>
      </c>
      <c r="G8" t="str">
        <f t="shared" si="0"/>
        <v>114</v>
      </c>
      <c r="H8" s="252" t="e">
        <f>#REF!&amp;#REF!&amp;#REF!</f>
        <v>#REF!</v>
      </c>
      <c r="J8" t="e">
        <f>#REF!&amp;#REF!&amp;#REF!</f>
        <v>#REF!</v>
      </c>
    </row>
    <row r="9" spans="3:15" ht="14.5">
      <c r="C9" s="336">
        <v>1</v>
      </c>
      <c r="D9" s="339">
        <v>2</v>
      </c>
      <c r="E9" s="341">
        <v>1</v>
      </c>
      <c r="G9" t="str">
        <f t="shared" si="0"/>
        <v>121</v>
      </c>
      <c r="H9" s="252" t="e">
        <f>#REF!&amp;#REF!&amp;#REF!</f>
        <v>#REF!</v>
      </c>
      <c r="J9" t="e">
        <f>#REF!&amp;#REF!&amp;#REF!</f>
        <v>#REF!</v>
      </c>
    </row>
    <row r="10" spans="3:15" ht="14.5">
      <c r="C10" s="336">
        <v>1</v>
      </c>
      <c r="D10" s="339">
        <v>2</v>
      </c>
      <c r="E10" s="341">
        <v>2</v>
      </c>
      <c r="G10" t="str">
        <f t="shared" si="0"/>
        <v>122</v>
      </c>
      <c r="H10" s="252" t="e">
        <f>#REF!&amp;#REF!&amp;#REF!</f>
        <v>#REF!</v>
      </c>
      <c r="J10" t="e">
        <f>#REF!&amp;#REF!&amp;#REF!</f>
        <v>#REF!</v>
      </c>
    </row>
    <row r="11" spans="3:15" ht="14.5">
      <c r="C11" s="336">
        <v>1</v>
      </c>
      <c r="D11" s="339">
        <v>2</v>
      </c>
      <c r="E11" s="341">
        <v>3</v>
      </c>
      <c r="G11" t="str">
        <f t="shared" si="0"/>
        <v>123</v>
      </c>
      <c r="H11" s="252" t="e">
        <f>#REF!&amp;#REF!&amp;#REF!</f>
        <v>#REF!</v>
      </c>
      <c r="J11" t="e">
        <f>#REF!&amp;#REF!&amp;#REF!</f>
        <v>#REF!</v>
      </c>
    </row>
    <row r="12" spans="3:15" ht="14.5">
      <c r="C12" s="336">
        <v>1</v>
      </c>
      <c r="D12" s="339">
        <v>2</v>
      </c>
      <c r="E12" s="341">
        <v>4</v>
      </c>
      <c r="G12" t="str">
        <f t="shared" si="0"/>
        <v>124</v>
      </c>
      <c r="H12" s="252" t="e">
        <f>#REF!&amp;#REF!&amp;#REF!</f>
        <v>#REF!</v>
      </c>
      <c r="J12" t="e">
        <f>#REF!&amp;#REF!&amp;#REF!</f>
        <v>#REF!</v>
      </c>
    </row>
    <row r="13" spans="3:15" ht="14.5">
      <c r="C13" s="336">
        <v>1</v>
      </c>
      <c r="D13" s="339">
        <v>3</v>
      </c>
      <c r="E13" s="341">
        <v>1</v>
      </c>
      <c r="G13" t="str">
        <f t="shared" si="0"/>
        <v>131</v>
      </c>
      <c r="H13" s="252" t="e">
        <f>#REF!&amp;#REF!&amp;#REF!</f>
        <v>#REF!</v>
      </c>
      <c r="J13" t="e">
        <f>#REF!&amp;#REF!&amp;#REF!</f>
        <v>#REF!</v>
      </c>
    </row>
    <row r="14" spans="3:15" ht="14.5">
      <c r="C14" s="336">
        <v>1</v>
      </c>
      <c r="D14" s="339">
        <v>3</v>
      </c>
      <c r="E14" s="341">
        <v>2</v>
      </c>
      <c r="G14" t="str">
        <f t="shared" si="0"/>
        <v>132</v>
      </c>
      <c r="H14" s="252" t="e">
        <f>#REF!&amp;#REF!&amp;#REF!</f>
        <v>#REF!</v>
      </c>
      <c r="J14" t="e">
        <f>#REF!&amp;#REF!&amp;#REF!</f>
        <v>#REF!</v>
      </c>
    </row>
    <row r="15" spans="3:15" ht="14.5">
      <c r="C15" s="336">
        <v>1</v>
      </c>
      <c r="D15" s="339">
        <v>3</v>
      </c>
      <c r="E15" s="341">
        <v>3</v>
      </c>
      <c r="G15" t="str">
        <f t="shared" si="0"/>
        <v>133</v>
      </c>
      <c r="H15" s="252" t="e">
        <f>#REF!&amp;#REF!&amp;#REF!</f>
        <v>#REF!</v>
      </c>
      <c r="J15" t="e">
        <f>#REF!&amp;#REF!&amp;#REF!</f>
        <v>#REF!</v>
      </c>
    </row>
    <row r="16" spans="3:15" ht="14.5">
      <c r="C16" s="336">
        <v>1</v>
      </c>
      <c r="D16" s="339">
        <v>3</v>
      </c>
      <c r="E16" s="341">
        <v>4</v>
      </c>
      <c r="G16" t="str">
        <f t="shared" si="0"/>
        <v>134</v>
      </c>
      <c r="H16" s="252" t="e">
        <f>#REF!&amp;#REF!&amp;#REF!</f>
        <v>#REF!</v>
      </c>
      <c r="J16" t="e">
        <f>#REF!&amp;#REF!&amp;#REF!</f>
        <v>#REF!</v>
      </c>
    </row>
    <row r="17" spans="3:7" ht="14.5">
      <c r="C17" s="336">
        <v>1</v>
      </c>
      <c r="D17" s="339">
        <v>4</v>
      </c>
      <c r="E17" s="341">
        <v>1</v>
      </c>
      <c r="G17" t="str">
        <f t="shared" si="0"/>
        <v>141</v>
      </c>
    </row>
    <row r="18" spans="3:7" ht="14.5">
      <c r="C18" s="336">
        <v>1</v>
      </c>
      <c r="D18" s="339">
        <v>4</v>
      </c>
      <c r="E18" s="341">
        <v>3</v>
      </c>
      <c r="G18" t="str">
        <f t="shared" si="0"/>
        <v>143</v>
      </c>
    </row>
    <row r="19" spans="3:7" ht="14.5">
      <c r="C19" s="336">
        <v>1</v>
      </c>
      <c r="D19" s="339">
        <v>5</v>
      </c>
      <c r="E19" s="341">
        <v>1</v>
      </c>
      <c r="G19" t="str">
        <f t="shared" si="0"/>
        <v>151</v>
      </c>
    </row>
    <row r="20" spans="3:7" ht="14.5">
      <c r="C20" s="336">
        <v>2</v>
      </c>
      <c r="D20" s="339">
        <v>1</v>
      </c>
      <c r="E20" s="341">
        <v>1</v>
      </c>
      <c r="G20" t="str">
        <f t="shared" si="0"/>
        <v>211</v>
      </c>
    </row>
    <row r="21" spans="3:7" ht="14.5">
      <c r="C21" s="336">
        <v>2</v>
      </c>
      <c r="D21" s="339">
        <v>1</v>
      </c>
      <c r="E21" s="341">
        <v>2</v>
      </c>
      <c r="G21" t="str">
        <f t="shared" si="0"/>
        <v>212</v>
      </c>
    </row>
    <row r="22" spans="3:7" ht="14.5">
      <c r="C22" s="336">
        <v>2</v>
      </c>
      <c r="D22" s="339">
        <v>1</v>
      </c>
      <c r="E22" s="341">
        <v>3</v>
      </c>
      <c r="G22" t="str">
        <f t="shared" si="0"/>
        <v>213</v>
      </c>
    </row>
    <row r="23" spans="3:7" ht="14.5">
      <c r="C23" s="336">
        <v>2</v>
      </c>
      <c r="D23" s="339">
        <v>1</v>
      </c>
      <c r="E23" s="341">
        <v>4</v>
      </c>
      <c r="G23" t="str">
        <f t="shared" si="0"/>
        <v>214</v>
      </c>
    </row>
    <row r="24" spans="3:7" ht="14.5">
      <c r="C24" s="336">
        <v>2</v>
      </c>
      <c r="D24" s="339">
        <v>2</v>
      </c>
      <c r="E24" s="341">
        <v>1</v>
      </c>
      <c r="G24" t="str">
        <f t="shared" si="0"/>
        <v>221</v>
      </c>
    </row>
    <row r="25" spans="3:7" ht="14.5">
      <c r="C25" s="336">
        <v>2</v>
      </c>
      <c r="D25" s="339">
        <v>2</v>
      </c>
      <c r="E25" s="341">
        <v>3</v>
      </c>
      <c r="G25" t="str">
        <f t="shared" si="0"/>
        <v>223</v>
      </c>
    </row>
    <row r="26" spans="3:7" ht="14.5">
      <c r="C26" s="336">
        <v>2</v>
      </c>
      <c r="D26" s="339">
        <v>2</v>
      </c>
      <c r="E26" s="341">
        <v>4</v>
      </c>
      <c r="G26" t="str">
        <f t="shared" si="0"/>
        <v>224</v>
      </c>
    </row>
    <row r="27" spans="3:7" ht="14.5">
      <c r="C27" s="336">
        <v>2</v>
      </c>
      <c r="D27" s="339">
        <v>3</v>
      </c>
      <c r="E27" s="341">
        <v>1</v>
      </c>
      <c r="G27" t="str">
        <f t="shared" si="0"/>
        <v>231</v>
      </c>
    </row>
    <row r="28" spans="3:7" ht="9.75" customHeight="1">
      <c r="C28" s="336">
        <v>2</v>
      </c>
      <c r="D28" s="339">
        <v>3</v>
      </c>
      <c r="E28" s="341">
        <v>3</v>
      </c>
      <c r="G28" t="str">
        <f t="shared" si="0"/>
        <v>233</v>
      </c>
    </row>
    <row r="29" spans="3:7" ht="14.5">
      <c r="C29" s="336">
        <v>2</v>
      </c>
      <c r="D29" s="339">
        <v>4</v>
      </c>
      <c r="E29" s="341">
        <v>1</v>
      </c>
      <c r="G29" t="str">
        <f t="shared" si="0"/>
        <v>241</v>
      </c>
    </row>
    <row r="30" spans="3:7" ht="14.5">
      <c r="C30" s="336">
        <v>2</v>
      </c>
      <c r="D30" s="339">
        <v>4</v>
      </c>
      <c r="E30" s="341">
        <v>2</v>
      </c>
      <c r="G30" t="str">
        <f t="shared" si="0"/>
        <v>242</v>
      </c>
    </row>
    <row r="31" spans="3:7" ht="14.5">
      <c r="C31" s="336">
        <v>2</v>
      </c>
      <c r="D31" s="339">
        <v>4</v>
      </c>
      <c r="E31" s="341">
        <v>3</v>
      </c>
      <c r="G31" t="str">
        <f t="shared" si="0"/>
        <v>243</v>
      </c>
    </row>
    <row r="32" spans="3:7" ht="14.5">
      <c r="C32" s="336">
        <v>2</v>
      </c>
      <c r="D32" s="339">
        <v>4</v>
      </c>
      <c r="E32" s="341">
        <v>4</v>
      </c>
      <c r="G32" t="str">
        <f t="shared" si="0"/>
        <v>244</v>
      </c>
    </row>
    <row r="33" spans="3:7" ht="14.5">
      <c r="C33" s="336">
        <v>2</v>
      </c>
      <c r="D33" s="339">
        <v>5</v>
      </c>
      <c r="E33" s="341">
        <v>1</v>
      </c>
      <c r="G33" t="str">
        <f t="shared" si="0"/>
        <v>251</v>
      </c>
    </row>
    <row r="34" spans="3:7" ht="14.5">
      <c r="C34" s="337">
        <v>3</v>
      </c>
      <c r="D34" s="339">
        <v>1</v>
      </c>
      <c r="E34" s="341">
        <v>1</v>
      </c>
      <c r="G34" t="str">
        <f t="shared" si="0"/>
        <v>311</v>
      </c>
    </row>
    <row r="35" spans="3:7" ht="14.5">
      <c r="C35" s="337">
        <v>3</v>
      </c>
      <c r="D35" s="339">
        <v>1</v>
      </c>
      <c r="E35" s="341">
        <v>2</v>
      </c>
      <c r="G35" t="str">
        <f t="shared" si="0"/>
        <v>312</v>
      </c>
    </row>
    <row r="36" spans="3:7" ht="14.5">
      <c r="C36" s="337">
        <v>3</v>
      </c>
      <c r="D36" s="339">
        <v>1</v>
      </c>
      <c r="E36" s="341">
        <v>3</v>
      </c>
      <c r="G36" t="str">
        <f t="shared" si="0"/>
        <v>313</v>
      </c>
    </row>
    <row r="37" spans="3:7" ht="14.5">
      <c r="C37" s="337">
        <v>3</v>
      </c>
      <c r="D37" s="339">
        <v>1</v>
      </c>
      <c r="E37" s="341">
        <v>4</v>
      </c>
      <c r="G37" t="str">
        <f t="shared" si="0"/>
        <v>314</v>
      </c>
    </row>
    <row r="38" spans="3:7" ht="14.5">
      <c r="C38" s="337">
        <v>3</v>
      </c>
      <c r="D38" s="339">
        <v>2</v>
      </c>
      <c r="E38" s="341">
        <v>1</v>
      </c>
      <c r="G38" t="str">
        <f t="shared" si="0"/>
        <v>321</v>
      </c>
    </row>
    <row r="39" spans="3:7" ht="14.5">
      <c r="C39" s="337">
        <v>3</v>
      </c>
      <c r="D39" s="339">
        <v>2</v>
      </c>
      <c r="E39" s="341">
        <v>3</v>
      </c>
      <c r="G39" t="str">
        <f t="shared" si="0"/>
        <v>323</v>
      </c>
    </row>
    <row r="40" spans="3:7" ht="14.5">
      <c r="C40" s="337">
        <v>3</v>
      </c>
      <c r="D40" s="339">
        <v>2</v>
      </c>
      <c r="E40" s="341">
        <v>4</v>
      </c>
      <c r="G40" t="str">
        <f t="shared" si="0"/>
        <v>324</v>
      </c>
    </row>
    <row r="41" spans="3:7" ht="14.5">
      <c r="C41" s="337">
        <v>3</v>
      </c>
      <c r="D41" s="339">
        <v>3</v>
      </c>
      <c r="E41" s="341">
        <v>1</v>
      </c>
      <c r="G41" t="str">
        <f t="shared" si="0"/>
        <v>331</v>
      </c>
    </row>
    <row r="42" spans="3:7" ht="14.5">
      <c r="C42" s="337">
        <v>3</v>
      </c>
      <c r="D42" s="339">
        <v>3</v>
      </c>
      <c r="E42" s="341">
        <v>3</v>
      </c>
      <c r="G42" t="str">
        <f t="shared" si="0"/>
        <v>333</v>
      </c>
    </row>
    <row r="43" spans="3:7" ht="14.5">
      <c r="C43" s="337">
        <v>3</v>
      </c>
      <c r="D43" s="339">
        <v>4</v>
      </c>
      <c r="E43" s="341">
        <v>1</v>
      </c>
      <c r="G43" t="str">
        <f t="shared" si="0"/>
        <v>341</v>
      </c>
    </row>
    <row r="44" spans="3:7" ht="14.5">
      <c r="C44" s="337">
        <v>3</v>
      </c>
      <c r="D44" s="339">
        <v>4</v>
      </c>
      <c r="E44" s="341">
        <v>2</v>
      </c>
      <c r="G44" t="str">
        <f t="shared" si="0"/>
        <v>342</v>
      </c>
    </row>
    <row r="45" spans="3:7" ht="14.5">
      <c r="C45" s="337">
        <v>3</v>
      </c>
      <c r="D45" s="339">
        <v>4</v>
      </c>
      <c r="E45" s="341">
        <v>3</v>
      </c>
      <c r="G45" t="str">
        <f t="shared" si="0"/>
        <v>343</v>
      </c>
    </row>
    <row r="46" spans="3:7" ht="14.5">
      <c r="C46" s="337">
        <v>3</v>
      </c>
      <c r="D46" s="339">
        <v>4</v>
      </c>
      <c r="E46" s="341">
        <v>4</v>
      </c>
      <c r="G46" t="str">
        <f t="shared" si="0"/>
        <v>344</v>
      </c>
    </row>
    <row r="47" spans="3:7" ht="14.5">
      <c r="C47" s="337">
        <v>3</v>
      </c>
      <c r="D47" s="339">
        <v>5</v>
      </c>
      <c r="E47" s="341">
        <v>1</v>
      </c>
      <c r="G47" t="str">
        <f t="shared" si="0"/>
        <v>351</v>
      </c>
    </row>
    <row r="48" spans="3:7" ht="14.5">
      <c r="C48" s="337">
        <v>4</v>
      </c>
      <c r="D48" s="339">
        <v>1</v>
      </c>
      <c r="E48" s="341">
        <v>1</v>
      </c>
      <c r="G48" t="str">
        <f t="shared" si="0"/>
        <v>411</v>
      </c>
    </row>
    <row r="49" spans="3:7" ht="14.5">
      <c r="C49" s="337">
        <v>4</v>
      </c>
      <c r="D49" s="339">
        <v>2</v>
      </c>
      <c r="E49" s="341">
        <v>1</v>
      </c>
      <c r="G49" t="str">
        <f t="shared" si="0"/>
        <v>421</v>
      </c>
    </row>
    <row r="50" spans="3:7" ht="14.5">
      <c r="C50" s="337">
        <v>4</v>
      </c>
      <c r="D50" s="339">
        <v>2</v>
      </c>
      <c r="E50" s="341">
        <v>2</v>
      </c>
      <c r="G50" t="str">
        <f t="shared" si="0"/>
        <v>422</v>
      </c>
    </row>
    <row r="51" spans="3:7" ht="14.5">
      <c r="C51" s="337">
        <v>4</v>
      </c>
      <c r="D51" s="339">
        <v>2</v>
      </c>
      <c r="E51" s="341">
        <v>3</v>
      </c>
      <c r="G51" t="str">
        <f t="shared" si="0"/>
        <v>423</v>
      </c>
    </row>
    <row r="52" spans="3:7" ht="14.5">
      <c r="C52" s="337">
        <v>4</v>
      </c>
      <c r="D52" s="339">
        <v>2</v>
      </c>
      <c r="E52" s="341">
        <v>4</v>
      </c>
      <c r="G52" t="str">
        <f t="shared" si="0"/>
        <v>424</v>
      </c>
    </row>
    <row r="53" spans="3:7" ht="14.5">
      <c r="C53" s="337">
        <v>4</v>
      </c>
      <c r="D53" s="339">
        <v>3</v>
      </c>
      <c r="E53" s="341">
        <v>1</v>
      </c>
      <c r="G53" t="str">
        <f t="shared" si="0"/>
        <v>431</v>
      </c>
    </row>
    <row r="54" spans="3:7" ht="14.5">
      <c r="C54" s="337">
        <v>4</v>
      </c>
      <c r="D54" s="339">
        <v>4</v>
      </c>
      <c r="E54" s="341">
        <v>1</v>
      </c>
      <c r="G54" t="str">
        <f t="shared" si="0"/>
        <v>441</v>
      </c>
    </row>
    <row r="55" spans="3:7" ht="14.5">
      <c r="C55" s="337">
        <v>4</v>
      </c>
      <c r="D55" s="339">
        <v>4</v>
      </c>
      <c r="E55" s="341">
        <v>2</v>
      </c>
      <c r="G55" t="str">
        <f t="shared" si="0"/>
        <v>442</v>
      </c>
    </row>
    <row r="56" spans="3:7" ht="14.5">
      <c r="C56" s="337">
        <v>4</v>
      </c>
      <c r="D56" s="339">
        <v>4</v>
      </c>
      <c r="E56" s="341">
        <v>3</v>
      </c>
      <c r="G56" t="str">
        <f t="shared" si="0"/>
        <v>443</v>
      </c>
    </row>
    <row r="57" spans="3:7" ht="14.5">
      <c r="C57" s="337">
        <v>4</v>
      </c>
      <c r="D57" s="339">
        <v>4</v>
      </c>
      <c r="E57" s="341">
        <v>4</v>
      </c>
      <c r="G57" t="str">
        <f t="shared" si="0"/>
        <v>444</v>
      </c>
    </row>
    <row r="58" spans="3:7" ht="14.5">
      <c r="C58" s="337">
        <v>4</v>
      </c>
      <c r="D58" s="339">
        <v>5</v>
      </c>
      <c r="E58" s="341">
        <v>1</v>
      </c>
      <c r="G58" t="str">
        <f t="shared" si="0"/>
        <v>451</v>
      </c>
    </row>
    <row r="59" spans="3:7" ht="14.5">
      <c r="C59" s="337">
        <v>5</v>
      </c>
      <c r="D59" s="339">
        <v>1</v>
      </c>
      <c r="E59" s="341">
        <v>1</v>
      </c>
      <c r="G59" t="str">
        <f t="shared" si="0"/>
        <v>511</v>
      </c>
    </row>
    <row r="60" spans="3:7" ht="14.5">
      <c r="C60" s="337">
        <v>5</v>
      </c>
      <c r="D60" s="339">
        <v>2</v>
      </c>
      <c r="E60" s="341">
        <v>1</v>
      </c>
      <c r="G60" t="str">
        <f t="shared" si="0"/>
        <v>521</v>
      </c>
    </row>
    <row r="61" spans="3:7" ht="14.5">
      <c r="C61" s="337">
        <v>5</v>
      </c>
      <c r="D61" s="339">
        <v>2</v>
      </c>
      <c r="E61" s="341">
        <v>2</v>
      </c>
      <c r="G61" t="str">
        <f t="shared" si="0"/>
        <v>522</v>
      </c>
    </row>
    <row r="62" spans="3:7" ht="14.5">
      <c r="C62" s="335">
        <v>5</v>
      </c>
      <c r="D62" s="338">
        <v>2</v>
      </c>
      <c r="E62" s="340">
        <v>3</v>
      </c>
      <c r="G62" t="str">
        <f t="shared" si="0"/>
        <v>523</v>
      </c>
    </row>
    <row r="63" spans="3:7" ht="14.5">
      <c r="C63" s="337">
        <v>5</v>
      </c>
      <c r="D63" s="338">
        <v>2</v>
      </c>
      <c r="E63" s="340">
        <v>4</v>
      </c>
      <c r="G63" t="str">
        <f t="shared" si="0"/>
        <v>524</v>
      </c>
    </row>
    <row r="64" spans="3:7" ht="14.5">
      <c r="C64" s="337">
        <v>5</v>
      </c>
      <c r="D64" s="339">
        <v>3</v>
      </c>
      <c r="E64" s="340">
        <v>1</v>
      </c>
      <c r="G64" t="str">
        <f t="shared" si="0"/>
        <v>531</v>
      </c>
    </row>
    <row r="65" spans="3:7" ht="14.5">
      <c r="C65" s="337">
        <v>5</v>
      </c>
      <c r="D65" s="339">
        <v>4</v>
      </c>
      <c r="E65" s="340">
        <v>1</v>
      </c>
      <c r="G65" t="str">
        <f t="shared" si="0"/>
        <v>541</v>
      </c>
    </row>
    <row r="66" spans="3:7" ht="14.5">
      <c r="C66" s="337">
        <v>5</v>
      </c>
      <c r="D66" s="339">
        <v>4</v>
      </c>
      <c r="E66" s="340">
        <v>2</v>
      </c>
      <c r="G66" t="str">
        <f t="shared" si="0"/>
        <v>542</v>
      </c>
    </row>
    <row r="67" spans="3:7" ht="14.5">
      <c r="C67" s="337">
        <v>5</v>
      </c>
      <c r="D67" s="339">
        <v>4</v>
      </c>
      <c r="E67" s="340">
        <v>3</v>
      </c>
      <c r="G67" t="str">
        <f t="shared" si="0"/>
        <v>543</v>
      </c>
    </row>
    <row r="68" spans="3:7" ht="14.5">
      <c r="C68" s="337">
        <v>5</v>
      </c>
      <c r="D68" s="339">
        <v>4</v>
      </c>
      <c r="E68" s="340">
        <v>4</v>
      </c>
      <c r="G68" t="str">
        <f t="shared" si="0"/>
        <v>544</v>
      </c>
    </row>
    <row r="69" spans="3:7" ht="14.5">
      <c r="C69" s="337">
        <v>5</v>
      </c>
      <c r="D69" s="339">
        <v>5</v>
      </c>
      <c r="E69" s="340">
        <v>1</v>
      </c>
      <c r="G69" t="str">
        <f t="shared" ref="G69:G79" si="1">C69&amp;D69&amp;E69</f>
        <v>551</v>
      </c>
    </row>
    <row r="70" spans="3:7" ht="14.5">
      <c r="C70" s="337">
        <v>6</v>
      </c>
      <c r="D70" s="339">
        <v>2</v>
      </c>
      <c r="E70" s="341">
        <v>1</v>
      </c>
      <c r="G70" t="str">
        <f t="shared" si="1"/>
        <v>621</v>
      </c>
    </row>
    <row r="71" spans="3:7" ht="14.5">
      <c r="C71" s="337">
        <v>6</v>
      </c>
      <c r="D71" s="339">
        <v>2</v>
      </c>
      <c r="E71" s="341">
        <v>2</v>
      </c>
      <c r="G71" t="str">
        <f t="shared" si="1"/>
        <v>622</v>
      </c>
    </row>
    <row r="72" spans="3:7" ht="14.5">
      <c r="C72" s="337">
        <v>6</v>
      </c>
      <c r="D72" s="339">
        <v>2</v>
      </c>
      <c r="E72" s="341">
        <v>3</v>
      </c>
      <c r="G72" t="str">
        <f t="shared" si="1"/>
        <v>623</v>
      </c>
    </row>
    <row r="73" spans="3:7" ht="14.5">
      <c r="C73" s="337">
        <v>6</v>
      </c>
      <c r="D73" s="339">
        <v>2</v>
      </c>
      <c r="E73" s="341">
        <v>4</v>
      </c>
      <c r="G73" t="str">
        <f t="shared" si="1"/>
        <v>624</v>
      </c>
    </row>
    <row r="74" spans="3:7" ht="14.5">
      <c r="C74" s="337">
        <v>6</v>
      </c>
      <c r="D74" s="339">
        <v>3</v>
      </c>
      <c r="E74" s="341">
        <v>4</v>
      </c>
      <c r="G74" t="str">
        <f t="shared" si="1"/>
        <v>634</v>
      </c>
    </row>
    <row r="75" spans="3:7" ht="14.5">
      <c r="C75" s="337">
        <v>6</v>
      </c>
      <c r="D75" s="339">
        <v>4</v>
      </c>
      <c r="E75" s="341">
        <v>1</v>
      </c>
      <c r="G75" t="str">
        <f t="shared" si="1"/>
        <v>641</v>
      </c>
    </row>
    <row r="76" spans="3:7" ht="14.5">
      <c r="C76" s="337">
        <v>6</v>
      </c>
      <c r="D76" s="339">
        <v>4</v>
      </c>
      <c r="E76" s="341">
        <v>2</v>
      </c>
      <c r="G76" t="str">
        <f t="shared" si="1"/>
        <v>642</v>
      </c>
    </row>
    <row r="77" spans="3:7" ht="14.5">
      <c r="C77" s="337">
        <v>6</v>
      </c>
      <c r="D77" s="339">
        <v>4</v>
      </c>
      <c r="E77" s="341">
        <v>3</v>
      </c>
      <c r="G77" t="str">
        <f t="shared" si="1"/>
        <v>643</v>
      </c>
    </row>
    <row r="78" spans="3:7" ht="14.5">
      <c r="C78" s="337">
        <v>6</v>
      </c>
      <c r="D78" s="339">
        <v>4</v>
      </c>
      <c r="E78" s="341">
        <v>4</v>
      </c>
      <c r="G78" t="str">
        <f t="shared" si="1"/>
        <v>644</v>
      </c>
    </row>
    <row r="79" spans="3:7" ht="14.5">
      <c r="C79" s="337">
        <v>6</v>
      </c>
      <c r="D79" s="339">
        <v>5</v>
      </c>
      <c r="E79" s="341">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dimension ref="B2:Q90"/>
  <sheetViews>
    <sheetView topLeftCell="A3" workbookViewId="0">
      <selection activeCell="G20" sqref="G20:G24"/>
    </sheetView>
  </sheetViews>
  <sheetFormatPr defaultRowHeight="13"/>
  <cols>
    <col min="13" max="13" width="9" style="344" customWidth="1"/>
    <col min="14" max="14" width="9" style="345" customWidth="1"/>
    <col min="15" max="15" width="9" style="344" customWidth="1"/>
  </cols>
  <sheetData>
    <row r="2" spans="2:17">
      <c r="B2" s="346" t="s">
        <v>202</v>
      </c>
      <c r="C2" s="346"/>
      <c r="D2" s="346"/>
    </row>
    <row r="3" spans="2:17">
      <c r="B3" s="346"/>
      <c r="C3" s="346"/>
      <c r="D3" s="346"/>
      <c r="L3" t="s">
        <v>1057</v>
      </c>
    </row>
    <row r="4" spans="2:17" ht="13.5">
      <c r="C4" s="1"/>
      <c r="P4" s="1" t="s">
        <v>1992</v>
      </c>
    </row>
    <row r="5" spans="2:17" ht="14">
      <c r="B5" s="347">
        <v>1019</v>
      </c>
      <c r="C5" s="350">
        <v>1029</v>
      </c>
      <c r="D5" s="350">
        <v>1039</v>
      </c>
      <c r="E5" s="350">
        <v>1049</v>
      </c>
      <c r="F5" s="350">
        <v>1059</v>
      </c>
      <c r="G5" s="355">
        <v>2111</v>
      </c>
      <c r="H5" s="355">
        <v>2112</v>
      </c>
      <c r="I5" s="355">
        <v>2113</v>
      </c>
      <c r="J5" s="356">
        <v>2114</v>
      </c>
      <c r="L5" s="360" t="s">
        <v>2163</v>
      </c>
      <c r="M5" s="345" t="e">
        <f t="array" ref="M5">IF(#REF!&lt;&gt;"",1,"0")</f>
        <v>#REF!</v>
      </c>
      <c r="N5" s="344" t="e">
        <f t="array" ref="N5">IF(#REF!&lt;&gt;"",TEXT(#REF!,"00"),"00")</f>
        <v>#REF!</v>
      </c>
      <c r="O5" s="344" t="e">
        <f t="array" ref="O5">IF('建築工事届（別記第40号様式）'!AN86,1,IF(#REF!,2,IF(#REF!,3,IF(#REF!,4,IF(#REF!,5,IF(#REF!,6,IF(#REF!,9,0)))))))</f>
        <v>#REF!</v>
      </c>
      <c r="P5" s="361" t="e">
        <f t="shared" ref="P5:P13" si="0">M5&amp;N5&amp;O5</f>
        <v>#REF!</v>
      </c>
    </row>
    <row r="6" spans="2:17" ht="14">
      <c r="B6" s="348">
        <v>2119</v>
      </c>
      <c r="C6" s="351">
        <v>2121</v>
      </c>
      <c r="D6" s="351">
        <v>2122</v>
      </c>
      <c r="E6" s="351">
        <v>2123</v>
      </c>
      <c r="F6" s="351">
        <v>2124</v>
      </c>
      <c r="G6" s="351">
        <v>2129</v>
      </c>
      <c r="H6" s="351">
        <v>2131</v>
      </c>
      <c r="I6" s="351">
        <v>2132</v>
      </c>
      <c r="J6" s="357">
        <v>2133</v>
      </c>
      <c r="L6" s="360" t="s">
        <v>816</v>
      </c>
      <c r="M6" s="345" t="e">
        <f t="array" ref="M6">IF(#REF!&lt;&gt;"",1,"0")</f>
        <v>#REF!</v>
      </c>
      <c r="N6" s="344" t="e">
        <f t="array" ref="N6">IF(#REF!&lt;&gt;"",TEXT(#REF!,"00"),"00")</f>
        <v>#REF!</v>
      </c>
      <c r="O6" s="344" t="e">
        <f>IF('建築工事届（別記第40号様式）'!AO86,1,IF(#REF!,2,IF(#REF!,3,IF(#REF!,4,IF(#REF!,5,IF(#REF!,6,IF(#REF!,9,0)))))))</f>
        <v>#REF!</v>
      </c>
      <c r="P6" s="361" t="e">
        <f t="shared" si="0"/>
        <v>#REF!</v>
      </c>
    </row>
    <row r="7" spans="2:17" ht="14">
      <c r="B7" s="348">
        <v>2134</v>
      </c>
      <c r="C7" s="351">
        <v>2139</v>
      </c>
      <c r="D7" s="351">
        <v>2141</v>
      </c>
      <c r="E7" s="351">
        <v>2142</v>
      </c>
      <c r="F7" s="351">
        <v>2143</v>
      </c>
      <c r="G7" s="351">
        <v>2144</v>
      </c>
      <c r="H7" s="351">
        <v>2149</v>
      </c>
      <c r="I7" s="351">
        <v>2151</v>
      </c>
      <c r="J7" s="357">
        <v>2152</v>
      </c>
      <c r="L7" s="360" t="s">
        <v>777</v>
      </c>
      <c r="M7" s="345" t="e">
        <f t="array" ref="M7">IF(#REF!&lt;&gt;"",1,"0")</f>
        <v>#REF!</v>
      </c>
      <c r="N7" s="344" t="e">
        <f t="array" ref="N7">IF(#REF!&lt;&gt;"",TEXT(#REF!,"00"),"00")</f>
        <v>#REF!</v>
      </c>
      <c r="O7" s="344" t="e">
        <f>IF('建築工事届（別記第40号様式）'!AP86,1,IF(#REF!,2,IF(#REF!,3,IF(#REF!,4,IF(#REF!,5,IF(#REF!,6,IF(#REF!,9,0)))))))</f>
        <v>#REF!</v>
      </c>
      <c r="P7" s="361" t="e">
        <f t="shared" si="0"/>
        <v>#REF!</v>
      </c>
    </row>
    <row r="8" spans="2:17" ht="14">
      <c r="B8" s="348">
        <v>2153</v>
      </c>
      <c r="C8" s="351">
        <v>2154</v>
      </c>
      <c r="D8" s="351">
        <v>2159</v>
      </c>
      <c r="E8" s="351">
        <v>2161</v>
      </c>
      <c r="F8" s="351">
        <v>2162</v>
      </c>
      <c r="G8" s="351">
        <v>2163</v>
      </c>
      <c r="H8" s="351">
        <v>2164</v>
      </c>
      <c r="I8" s="351">
        <v>2169</v>
      </c>
      <c r="J8" s="357">
        <v>2171</v>
      </c>
      <c r="L8" s="360" t="s">
        <v>1531</v>
      </c>
      <c r="M8" s="345" t="e">
        <f t="array" ref="M8">IF(#REF!&lt;&gt;"",1,"0")</f>
        <v>#REF!</v>
      </c>
      <c r="N8" s="344" t="e">
        <f t="array" ref="N8">IF(#REF!&lt;&gt;"",#REF!,"00")</f>
        <v>#REF!</v>
      </c>
      <c r="O8" s="344" t="e">
        <f>IF('建築工事届（別記第40号様式）'!AN86,1,IF(#REF!,2,IF(#REF!,3,IF(#REF!,4,IF(#REF!,5,IF(#REF!,6,IF(#REF!,9,0)))))))</f>
        <v>#REF!</v>
      </c>
      <c r="P8" s="361" t="e">
        <f t="shared" si="0"/>
        <v>#REF!</v>
      </c>
    </row>
    <row r="9" spans="2:17" ht="14">
      <c r="B9" s="348">
        <v>2172</v>
      </c>
      <c r="C9" s="351">
        <v>2173</v>
      </c>
      <c r="D9" s="351">
        <v>2174</v>
      </c>
      <c r="E9" s="351">
        <v>2179</v>
      </c>
      <c r="F9" s="351">
        <v>2181</v>
      </c>
      <c r="G9" s="351">
        <v>2182</v>
      </c>
      <c r="H9" s="351">
        <v>2183</v>
      </c>
      <c r="I9" s="351">
        <v>2184</v>
      </c>
      <c r="J9" s="357">
        <v>2189</v>
      </c>
      <c r="L9" s="360" t="s">
        <v>267</v>
      </c>
      <c r="M9" s="345" t="e">
        <f t="array" ref="M9">IF(#REF!&lt;&gt;"",1,"0")</f>
        <v>#REF!</v>
      </c>
      <c r="N9" s="344" t="e">
        <f t="array" ref="N9">IF(#REF!&lt;&gt;"",#REF!,"00")</f>
        <v>#REF!</v>
      </c>
      <c r="O9" s="344" t="e">
        <f t="array" ref="O9">IF('建築工事届（別記第40号様式）'!AO86,1,IF(#REF!,2,IF(#REF!,3,IF(#REF!,4,IF(#REF!,5,IF(#REF!,6,IF(#REF!,9,0)))))))</f>
        <v>#REF!</v>
      </c>
      <c r="P9" s="361" t="e">
        <f t="shared" si="0"/>
        <v>#REF!</v>
      </c>
      <c r="Q9" s="362"/>
    </row>
    <row r="10" spans="2:17" ht="14">
      <c r="B10" s="348">
        <v>2191</v>
      </c>
      <c r="C10" s="351">
        <v>2192</v>
      </c>
      <c r="D10" s="351">
        <v>2193</v>
      </c>
      <c r="E10" s="351">
        <v>2194</v>
      </c>
      <c r="F10" s="351">
        <v>2199</v>
      </c>
      <c r="G10" s="351">
        <v>2201</v>
      </c>
      <c r="H10" s="351">
        <v>2202</v>
      </c>
      <c r="I10" s="351">
        <v>2203</v>
      </c>
      <c r="J10" s="357">
        <v>2204</v>
      </c>
      <c r="L10" s="360" t="s">
        <v>2164</v>
      </c>
      <c r="M10" s="345" t="e">
        <f t="array" ref="M10">IF(#REF!&lt;&gt;"",1,"0")</f>
        <v>#REF!</v>
      </c>
      <c r="N10" s="344" t="e">
        <f t="array" ref="N10">IF(#REF!&lt;&gt;"",#REF!,"00")</f>
        <v>#REF!</v>
      </c>
      <c r="O10" s="344" t="e">
        <f>IF('建築工事届（別記第40号様式）'!AP86,1,IF(#REF!,2,IF(#REF!,3,IF(#REF!,4,IF(#REF!,5,IF(#REF!,6,IF(#REF!,9,0)))))))</f>
        <v>#REF!</v>
      </c>
      <c r="P10" s="361" t="e">
        <f t="shared" si="0"/>
        <v>#REF!</v>
      </c>
    </row>
    <row r="11" spans="2:17" ht="14">
      <c r="B11" s="348">
        <v>2209</v>
      </c>
      <c r="C11" s="351">
        <v>2211</v>
      </c>
      <c r="D11" s="351">
        <v>2212</v>
      </c>
      <c r="E11" s="351">
        <v>2213</v>
      </c>
      <c r="F11" s="351">
        <v>2214</v>
      </c>
      <c r="G11" s="351">
        <v>2219</v>
      </c>
      <c r="H11" s="351">
        <v>2221</v>
      </c>
      <c r="I11" s="351">
        <v>2222</v>
      </c>
      <c r="J11" s="357">
        <v>2223</v>
      </c>
      <c r="L11" s="360" t="s">
        <v>1005</v>
      </c>
      <c r="M11" s="345" t="e">
        <f t="array" ref="M11">IF(#REF!&lt;&gt;"",1,"0")</f>
        <v>#REF!</v>
      </c>
      <c r="N11" s="344" t="e">
        <f t="array" ref="N11">IF(#REF!&lt;&gt;"",#REF!,"00")</f>
        <v>#REF!</v>
      </c>
      <c r="O11" s="344" t="e">
        <f>IF('建築工事届（別記第40号様式）'!AN86,1,IF(#REF!,2,IF(#REF!,3,IF(#REF!,4,IF(#REF!,5,IF(#REF!,6,IF(#REF!,9,0)))))))</f>
        <v>#REF!</v>
      </c>
      <c r="P11" s="361" t="e">
        <f t="shared" si="0"/>
        <v>#REF!</v>
      </c>
    </row>
    <row r="12" spans="2:17" ht="14">
      <c r="B12" s="348">
        <v>2224</v>
      </c>
      <c r="C12" s="351">
        <v>2229</v>
      </c>
      <c r="D12" s="351">
        <v>2231</v>
      </c>
      <c r="E12" s="351">
        <v>2232</v>
      </c>
      <c r="F12" s="351">
        <v>2233</v>
      </c>
      <c r="G12" s="351">
        <v>2234</v>
      </c>
      <c r="H12" s="351">
        <v>2239</v>
      </c>
      <c r="I12" s="351">
        <v>2241</v>
      </c>
      <c r="J12" s="357">
        <v>2242</v>
      </c>
      <c r="L12" s="360" t="s">
        <v>2048</v>
      </c>
      <c r="M12" s="345" t="e">
        <f t="array" ref="M12">IF(#REF!&lt;&gt;"",1,"0")</f>
        <v>#REF!</v>
      </c>
      <c r="N12" s="344" t="e">
        <f t="array" ref="N12">IF(#REF!&lt;&gt;"",#REF!,"00")</f>
        <v>#REF!</v>
      </c>
      <c r="O12" s="344" t="e">
        <f>IF('建築工事届（別記第40号様式）'!AO86,1,IF(#REF!,2,IF(#REF!,3,IF(#REF!,4,IF(#REF!,5,IF(#REF!,6,IF(#REF!,9,0)))))))</f>
        <v>#REF!</v>
      </c>
      <c r="P12" s="361" t="e">
        <f t="shared" si="0"/>
        <v>#REF!</v>
      </c>
    </row>
    <row r="13" spans="2:17" ht="14">
      <c r="B13" s="348">
        <v>2243</v>
      </c>
      <c r="C13" s="351">
        <v>2244</v>
      </c>
      <c r="D13" s="351">
        <v>2249</v>
      </c>
      <c r="E13" s="351">
        <v>2251</v>
      </c>
      <c r="F13" s="351">
        <v>2252</v>
      </c>
      <c r="G13" s="351">
        <v>2253</v>
      </c>
      <c r="H13" s="351">
        <v>2254</v>
      </c>
      <c r="I13" s="351">
        <v>2259</v>
      </c>
      <c r="J13" s="357">
        <v>2261</v>
      </c>
      <c r="L13" s="360" t="s">
        <v>1474</v>
      </c>
      <c r="M13" s="345" t="e">
        <f t="array" ref="M13">IF(#REF!&lt;&gt;"",1,"0")</f>
        <v>#REF!</v>
      </c>
      <c r="N13" s="344" t="e">
        <f t="array" ref="N13">IF(#REF!&lt;&gt;"",#REF!,"00")</f>
        <v>#REF!</v>
      </c>
      <c r="O13" s="344" t="e">
        <f t="array" ref="O13">IF('建築工事届（別記第40号様式）'!AP86,1,IF(#REF!,2,IF(#REF!,3,IF(#REF!,4,IF(#REF!,5,IF(#REF!,6,IF(#REF!,9,0)))))))</f>
        <v>#REF!</v>
      </c>
      <c r="P13" s="361" t="e">
        <f t="shared" si="0"/>
        <v>#REF!</v>
      </c>
      <c r="Q13" s="362"/>
    </row>
    <row r="14" spans="2:17" ht="14">
      <c r="B14" s="348">
        <v>2262</v>
      </c>
      <c r="C14" s="351">
        <v>2263</v>
      </c>
      <c r="D14" s="351">
        <v>2264</v>
      </c>
      <c r="E14" s="351">
        <v>2269</v>
      </c>
      <c r="F14" s="351">
        <v>2271</v>
      </c>
      <c r="G14" s="351">
        <v>2272</v>
      </c>
      <c r="H14" s="351">
        <v>2273</v>
      </c>
      <c r="I14" s="351">
        <v>2274</v>
      </c>
      <c r="J14" s="357">
        <v>2279</v>
      </c>
      <c r="N14" s="344"/>
    </row>
    <row r="15" spans="2:17" ht="14">
      <c r="B15" s="348">
        <v>2281</v>
      </c>
      <c r="C15" s="351">
        <v>2282</v>
      </c>
      <c r="D15" s="351">
        <v>2283</v>
      </c>
      <c r="E15" s="351">
        <v>2284</v>
      </c>
      <c r="F15" s="351">
        <v>2289</v>
      </c>
      <c r="G15" s="351">
        <v>2291</v>
      </c>
      <c r="H15" s="351">
        <v>2292</v>
      </c>
      <c r="I15" s="351">
        <v>2293</v>
      </c>
      <c r="J15" s="357">
        <v>2294</v>
      </c>
    </row>
    <row r="16" spans="2:17" ht="14">
      <c r="B16" s="348">
        <v>2299</v>
      </c>
      <c r="C16" s="351">
        <v>2301</v>
      </c>
      <c r="D16" s="351">
        <v>2302</v>
      </c>
      <c r="E16" s="351">
        <v>2303</v>
      </c>
      <c r="F16" s="351">
        <v>2304</v>
      </c>
      <c r="G16" s="351">
        <v>2309</v>
      </c>
      <c r="H16" s="351">
        <v>2311</v>
      </c>
      <c r="I16" s="351">
        <v>2312</v>
      </c>
      <c r="J16" s="357">
        <v>2313</v>
      </c>
    </row>
    <row r="17" spans="2:10" ht="14">
      <c r="B17" s="348">
        <v>2314</v>
      </c>
      <c r="C17" s="351">
        <v>2319</v>
      </c>
      <c r="D17" s="351">
        <v>2321</v>
      </c>
      <c r="E17" s="351">
        <v>2322</v>
      </c>
      <c r="F17" s="351">
        <v>2323</v>
      </c>
      <c r="G17" s="351">
        <v>2324</v>
      </c>
      <c r="H17" s="351">
        <v>2329</v>
      </c>
      <c r="I17" s="351">
        <v>2331</v>
      </c>
      <c r="J17" s="357">
        <v>2332</v>
      </c>
    </row>
    <row r="18" spans="2:10" ht="14">
      <c r="B18" s="348">
        <v>2333</v>
      </c>
      <c r="C18" s="351">
        <v>2334</v>
      </c>
      <c r="D18" s="351">
        <v>2339</v>
      </c>
      <c r="E18" s="351">
        <v>2341</v>
      </c>
      <c r="F18" s="351">
        <v>2342</v>
      </c>
      <c r="G18" s="351">
        <v>2343</v>
      </c>
      <c r="H18" s="351">
        <v>2344</v>
      </c>
      <c r="I18" s="351">
        <v>2345</v>
      </c>
      <c r="J18" s="357">
        <v>2349</v>
      </c>
    </row>
    <row r="19" spans="2:10" ht="14">
      <c r="B19" s="348">
        <v>2351</v>
      </c>
      <c r="C19" s="351">
        <v>2352</v>
      </c>
      <c r="D19" s="351">
        <v>2353</v>
      </c>
      <c r="E19" s="351">
        <v>2354</v>
      </c>
      <c r="F19" s="351">
        <v>2359</v>
      </c>
      <c r="G19" s="351">
        <v>2361</v>
      </c>
      <c r="H19" s="351">
        <v>2362</v>
      </c>
      <c r="I19" s="351">
        <v>2363</v>
      </c>
      <c r="J19" s="357">
        <v>2364</v>
      </c>
    </row>
    <row r="20" spans="2:10" ht="14">
      <c r="B20" s="348">
        <v>2369</v>
      </c>
      <c r="C20" s="351">
        <v>2371</v>
      </c>
      <c r="D20" s="351">
        <v>2372</v>
      </c>
      <c r="E20" s="351">
        <v>2373</v>
      </c>
      <c r="F20" s="351">
        <v>2374</v>
      </c>
      <c r="G20" s="351">
        <v>2379</v>
      </c>
      <c r="H20" s="351">
        <v>2381</v>
      </c>
      <c r="I20" s="351">
        <v>2382</v>
      </c>
      <c r="J20" s="357">
        <v>2383</v>
      </c>
    </row>
    <row r="21" spans="2:10" ht="14">
      <c r="B21" s="348">
        <v>2384</v>
      </c>
      <c r="C21" s="351">
        <v>2386</v>
      </c>
      <c r="D21" s="351">
        <v>2389</v>
      </c>
      <c r="E21" s="351">
        <v>2391</v>
      </c>
      <c r="F21" s="351">
        <v>2392</v>
      </c>
      <c r="G21" s="351">
        <v>2393</v>
      </c>
      <c r="H21" s="351">
        <v>2394</v>
      </c>
      <c r="I21" s="351">
        <v>2399</v>
      </c>
      <c r="J21" s="357">
        <v>2401</v>
      </c>
    </row>
    <row r="22" spans="2:10" ht="14">
      <c r="B22" s="348">
        <v>2402</v>
      </c>
      <c r="C22" s="351">
        <v>2403</v>
      </c>
      <c r="D22" s="351">
        <v>2404</v>
      </c>
      <c r="E22" s="351">
        <v>2409</v>
      </c>
      <c r="F22" s="351">
        <v>2411</v>
      </c>
      <c r="G22" s="351">
        <v>2412</v>
      </c>
      <c r="H22" s="351">
        <v>2413</v>
      </c>
      <c r="I22" s="351">
        <v>2414</v>
      </c>
      <c r="J22" s="357">
        <v>2419</v>
      </c>
    </row>
    <row r="23" spans="2:10" ht="14">
      <c r="B23" s="348">
        <v>2421</v>
      </c>
      <c r="C23" s="351">
        <v>2422</v>
      </c>
      <c r="D23" s="351">
        <v>2423</v>
      </c>
      <c r="E23" s="351">
        <v>2424</v>
      </c>
      <c r="F23" s="351">
        <v>2429</v>
      </c>
      <c r="G23" s="351">
        <v>2431</v>
      </c>
      <c r="H23" s="351">
        <v>2432</v>
      </c>
      <c r="I23" s="351">
        <v>2433</v>
      </c>
      <c r="J23" s="357">
        <v>2434</v>
      </c>
    </row>
    <row r="24" spans="2:10" ht="14">
      <c r="B24" s="348">
        <v>2439</v>
      </c>
      <c r="C24" s="351">
        <v>2441</v>
      </c>
      <c r="D24" s="351">
        <v>2442</v>
      </c>
      <c r="E24" s="351">
        <v>2443</v>
      </c>
      <c r="F24" s="351">
        <v>2444</v>
      </c>
      <c r="G24" s="351">
        <v>2449</v>
      </c>
      <c r="H24" s="351">
        <v>2451</v>
      </c>
      <c r="I24" s="351">
        <v>2452</v>
      </c>
      <c r="J24" s="357">
        <v>2453</v>
      </c>
    </row>
    <row r="25" spans="2:10" ht="14">
      <c r="B25" s="348">
        <v>2454</v>
      </c>
      <c r="C25" s="351">
        <v>2459</v>
      </c>
      <c r="D25" s="351">
        <v>2461</v>
      </c>
      <c r="E25" s="351">
        <v>2462</v>
      </c>
      <c r="F25" s="351">
        <v>2463</v>
      </c>
      <c r="G25" s="351">
        <v>2464</v>
      </c>
      <c r="H25" s="351">
        <v>2469</v>
      </c>
      <c r="I25" s="351">
        <v>2999</v>
      </c>
      <c r="J25" s="357">
        <v>3111</v>
      </c>
    </row>
    <row r="26" spans="2:10" ht="14">
      <c r="B26" s="348">
        <v>3112</v>
      </c>
      <c r="C26" s="351">
        <v>3113</v>
      </c>
      <c r="D26" s="351">
        <v>3114</v>
      </c>
      <c r="E26" s="351">
        <v>3119</v>
      </c>
      <c r="F26" s="351">
        <v>3121</v>
      </c>
      <c r="G26" s="351">
        <v>3122</v>
      </c>
      <c r="H26" s="351">
        <v>3123</v>
      </c>
      <c r="I26" s="351">
        <v>3124</v>
      </c>
      <c r="J26" s="357">
        <v>3129</v>
      </c>
    </row>
    <row r="27" spans="2:10" ht="14">
      <c r="B27" s="348">
        <v>3131</v>
      </c>
      <c r="C27" s="351">
        <v>3132</v>
      </c>
      <c r="D27" s="351">
        <v>3133</v>
      </c>
      <c r="E27" s="351">
        <v>3134</v>
      </c>
      <c r="F27" s="351">
        <v>3139</v>
      </c>
      <c r="G27" s="351">
        <v>3141</v>
      </c>
      <c r="H27" s="351">
        <v>3142</v>
      </c>
      <c r="I27" s="351">
        <v>3143</v>
      </c>
      <c r="J27" s="357">
        <v>3144</v>
      </c>
    </row>
    <row r="28" spans="2:10" ht="14">
      <c r="B28" s="348">
        <v>3149</v>
      </c>
      <c r="C28" s="351">
        <v>3151</v>
      </c>
      <c r="D28" s="351">
        <v>3152</v>
      </c>
      <c r="E28" s="351">
        <v>3153</v>
      </c>
      <c r="F28" s="351">
        <v>3154</v>
      </c>
      <c r="G28" s="351">
        <v>3159</v>
      </c>
      <c r="H28" s="351">
        <v>3161</v>
      </c>
      <c r="I28" s="351">
        <v>3162</v>
      </c>
      <c r="J28" s="357">
        <v>3163</v>
      </c>
    </row>
    <row r="29" spans="2:10" ht="14">
      <c r="B29" s="348">
        <v>3164</v>
      </c>
      <c r="C29" s="351">
        <v>3169</v>
      </c>
      <c r="D29" s="351">
        <v>3171</v>
      </c>
      <c r="E29" s="351">
        <v>3172</v>
      </c>
      <c r="F29" s="351">
        <v>3173</v>
      </c>
      <c r="G29" s="351">
        <v>3174</v>
      </c>
      <c r="H29" s="351">
        <v>3179</v>
      </c>
      <c r="I29" s="351">
        <v>3181</v>
      </c>
      <c r="J29" s="357">
        <v>3182</v>
      </c>
    </row>
    <row r="30" spans="2:10" ht="14">
      <c r="B30" s="348">
        <v>3183</v>
      </c>
      <c r="C30" s="351">
        <v>3184</v>
      </c>
      <c r="D30" s="351">
        <v>3189</v>
      </c>
      <c r="E30" s="351">
        <v>3191</v>
      </c>
      <c r="F30" s="351">
        <v>3192</v>
      </c>
      <c r="G30" s="351">
        <v>3193</v>
      </c>
      <c r="H30" s="351">
        <v>3194</v>
      </c>
      <c r="I30" s="351">
        <v>3199</v>
      </c>
      <c r="J30" s="357">
        <v>3201</v>
      </c>
    </row>
    <row r="31" spans="2:10" ht="14">
      <c r="B31" s="348">
        <v>3202</v>
      </c>
      <c r="C31" s="351">
        <v>3203</v>
      </c>
      <c r="D31" s="351">
        <v>3204</v>
      </c>
      <c r="E31" s="351">
        <v>3209</v>
      </c>
      <c r="F31" s="351">
        <v>3211</v>
      </c>
      <c r="G31" s="351">
        <v>3212</v>
      </c>
      <c r="H31" s="351">
        <v>3213</v>
      </c>
      <c r="I31" s="351">
        <v>3214</v>
      </c>
      <c r="J31" s="357">
        <v>3219</v>
      </c>
    </row>
    <row r="32" spans="2:10" ht="14">
      <c r="B32" s="348">
        <v>3221</v>
      </c>
      <c r="C32" s="351">
        <v>3222</v>
      </c>
      <c r="D32" s="351">
        <v>3223</v>
      </c>
      <c r="E32" s="351">
        <v>3224</v>
      </c>
      <c r="F32" s="351">
        <v>3229</v>
      </c>
      <c r="G32" s="351">
        <v>3231</v>
      </c>
      <c r="H32" s="351">
        <v>3232</v>
      </c>
      <c r="I32" s="351">
        <v>3233</v>
      </c>
      <c r="J32" s="357">
        <v>3234</v>
      </c>
    </row>
    <row r="33" spans="2:10" ht="14">
      <c r="B33" s="348">
        <v>3239</v>
      </c>
      <c r="C33" s="351">
        <v>3241</v>
      </c>
      <c r="D33" s="351">
        <v>3242</v>
      </c>
      <c r="E33" s="351">
        <v>3243</v>
      </c>
      <c r="F33" s="351">
        <v>3244</v>
      </c>
      <c r="G33" s="351">
        <v>3249</v>
      </c>
      <c r="H33" s="351">
        <v>3251</v>
      </c>
      <c r="I33" s="351">
        <v>3252</v>
      </c>
      <c r="J33" s="357">
        <v>3253</v>
      </c>
    </row>
    <row r="34" spans="2:10" ht="14">
      <c r="B34" s="348">
        <v>3254</v>
      </c>
      <c r="C34" s="351">
        <v>3259</v>
      </c>
      <c r="D34" s="351">
        <v>3261</v>
      </c>
      <c r="E34" s="351">
        <v>3262</v>
      </c>
      <c r="F34" s="351">
        <v>3263</v>
      </c>
      <c r="G34" s="351">
        <v>3264</v>
      </c>
      <c r="H34" s="351">
        <v>3269</v>
      </c>
      <c r="I34" s="351">
        <v>3271</v>
      </c>
      <c r="J34" s="357">
        <v>3272</v>
      </c>
    </row>
    <row r="35" spans="2:10" ht="14">
      <c r="B35" s="348">
        <v>3273</v>
      </c>
      <c r="C35" s="351">
        <v>3274</v>
      </c>
      <c r="D35" s="351">
        <v>3279</v>
      </c>
      <c r="E35" s="351">
        <v>3281</v>
      </c>
      <c r="F35" s="351">
        <v>3282</v>
      </c>
      <c r="G35" s="351">
        <v>3283</v>
      </c>
      <c r="H35" s="351">
        <v>3284</v>
      </c>
      <c r="I35" s="351">
        <v>3289</v>
      </c>
      <c r="J35" s="357">
        <v>3291</v>
      </c>
    </row>
    <row r="36" spans="2:10" ht="14">
      <c r="B36" s="348">
        <v>3292</v>
      </c>
      <c r="C36" s="351">
        <v>3293</v>
      </c>
      <c r="D36" s="351">
        <v>3294</v>
      </c>
      <c r="E36" s="351">
        <v>3299</v>
      </c>
      <c r="F36" s="351">
        <v>3301</v>
      </c>
      <c r="G36" s="351">
        <v>3302</v>
      </c>
      <c r="H36" s="351">
        <v>3303</v>
      </c>
      <c r="I36" s="351">
        <v>3304</v>
      </c>
      <c r="J36" s="357">
        <v>3309</v>
      </c>
    </row>
    <row r="37" spans="2:10" ht="14">
      <c r="B37" s="348">
        <v>3311</v>
      </c>
      <c r="C37" s="351">
        <v>3312</v>
      </c>
      <c r="D37" s="351">
        <v>3313</v>
      </c>
      <c r="E37" s="351">
        <v>3314</v>
      </c>
      <c r="F37" s="351">
        <v>3319</v>
      </c>
      <c r="G37" s="351">
        <v>3321</v>
      </c>
      <c r="H37" s="351">
        <v>3322</v>
      </c>
      <c r="I37" s="351">
        <v>3323</v>
      </c>
      <c r="J37" s="357">
        <v>3324</v>
      </c>
    </row>
    <row r="38" spans="2:10" ht="14">
      <c r="B38" s="348">
        <v>3329</v>
      </c>
      <c r="C38" s="351">
        <v>3331</v>
      </c>
      <c r="D38" s="351">
        <v>3332</v>
      </c>
      <c r="E38" s="351">
        <v>3333</v>
      </c>
      <c r="F38" s="351">
        <v>3334</v>
      </c>
      <c r="G38" s="351">
        <v>3339</v>
      </c>
      <c r="H38" s="351">
        <v>3341</v>
      </c>
      <c r="I38" s="351">
        <v>3342</v>
      </c>
      <c r="J38" s="357">
        <v>3343</v>
      </c>
    </row>
    <row r="39" spans="2:10" ht="14">
      <c r="B39" s="348">
        <v>3344</v>
      </c>
      <c r="C39" s="351">
        <v>3345</v>
      </c>
      <c r="D39" s="351">
        <v>3349</v>
      </c>
      <c r="E39" s="351">
        <v>3351</v>
      </c>
      <c r="F39" s="351">
        <v>3352</v>
      </c>
      <c r="G39" s="351">
        <v>3353</v>
      </c>
      <c r="H39" s="351">
        <v>3354</v>
      </c>
      <c r="I39" s="351">
        <v>3359</v>
      </c>
      <c r="J39" s="357">
        <v>3361</v>
      </c>
    </row>
    <row r="40" spans="2:10" ht="14">
      <c r="B40" s="348">
        <v>3362</v>
      </c>
      <c r="C40" s="351">
        <v>3363</v>
      </c>
      <c r="D40" s="351">
        <v>3364</v>
      </c>
      <c r="E40" s="351">
        <v>3369</v>
      </c>
      <c r="F40" s="351">
        <v>3371</v>
      </c>
      <c r="G40" s="351">
        <v>3372</v>
      </c>
      <c r="H40" s="351">
        <v>3373</v>
      </c>
      <c r="I40" s="351">
        <v>3374</v>
      </c>
      <c r="J40" s="357">
        <v>3379</v>
      </c>
    </row>
    <row r="41" spans="2:10" ht="14">
      <c r="B41" s="348">
        <v>3381</v>
      </c>
      <c r="C41" s="351">
        <v>3382</v>
      </c>
      <c r="D41" s="351">
        <v>3383</v>
      </c>
      <c r="E41" s="351">
        <v>3384</v>
      </c>
      <c r="F41" s="351">
        <v>3386</v>
      </c>
      <c r="G41" s="351">
        <v>3389</v>
      </c>
      <c r="H41" s="351">
        <v>3391</v>
      </c>
      <c r="I41" s="351">
        <v>3392</v>
      </c>
      <c r="J41" s="357">
        <v>3393</v>
      </c>
    </row>
    <row r="42" spans="2:10" ht="14">
      <c r="B42" s="348">
        <v>3394</v>
      </c>
      <c r="C42" s="351">
        <v>3399</v>
      </c>
      <c r="D42" s="351">
        <v>3401</v>
      </c>
      <c r="E42" s="351">
        <v>3402</v>
      </c>
      <c r="F42" s="351">
        <v>3403</v>
      </c>
      <c r="G42" s="351">
        <v>3404</v>
      </c>
      <c r="H42" s="351">
        <v>3409</v>
      </c>
      <c r="I42" s="351">
        <v>3411</v>
      </c>
      <c r="J42" s="357">
        <v>3412</v>
      </c>
    </row>
    <row r="43" spans="2:10" ht="14">
      <c r="B43" s="348">
        <v>3413</v>
      </c>
      <c r="C43" s="351">
        <v>3414</v>
      </c>
      <c r="D43" s="351">
        <v>3419</v>
      </c>
      <c r="E43" s="351">
        <v>3421</v>
      </c>
      <c r="F43" s="351">
        <v>3422</v>
      </c>
      <c r="G43" s="351">
        <v>3423</v>
      </c>
      <c r="H43" s="351">
        <v>3424</v>
      </c>
      <c r="I43" s="351">
        <v>3429</v>
      </c>
      <c r="J43" s="357">
        <v>3431</v>
      </c>
    </row>
    <row r="44" spans="2:10" ht="14">
      <c r="B44" s="348">
        <v>3432</v>
      </c>
      <c r="C44" s="351">
        <v>3433</v>
      </c>
      <c r="D44" s="351">
        <v>3434</v>
      </c>
      <c r="E44" s="351">
        <v>3439</v>
      </c>
      <c r="F44" s="351">
        <v>3441</v>
      </c>
      <c r="G44" s="351">
        <v>3442</v>
      </c>
      <c r="H44" s="351">
        <v>3443</v>
      </c>
      <c r="I44" s="351">
        <v>3444</v>
      </c>
      <c r="J44" s="357">
        <v>3449</v>
      </c>
    </row>
    <row r="45" spans="2:10" ht="14">
      <c r="B45" s="348">
        <v>3451</v>
      </c>
      <c r="C45" s="352">
        <v>3452</v>
      </c>
      <c r="D45" s="354">
        <v>3453</v>
      </c>
      <c r="E45" s="354">
        <v>3454</v>
      </c>
      <c r="F45" s="354">
        <v>3459</v>
      </c>
      <c r="G45" s="354">
        <v>3461</v>
      </c>
      <c r="H45" s="354">
        <v>3462</v>
      </c>
      <c r="I45" s="354">
        <v>3463</v>
      </c>
      <c r="J45" s="358">
        <v>3464</v>
      </c>
    </row>
    <row r="46" spans="2:10" ht="14.5">
      <c r="B46" s="349">
        <v>3469</v>
      </c>
      <c r="C46" s="353">
        <v>3999</v>
      </c>
      <c r="D46" s="353"/>
      <c r="E46" s="353"/>
      <c r="F46" s="353"/>
      <c r="G46" s="353"/>
      <c r="H46" s="353"/>
      <c r="I46" s="353"/>
      <c r="J46" s="359"/>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建築工事届（別記第40号様式）</vt:lpstr>
      <vt:lpstr>中間シート</vt:lpstr>
      <vt:lpstr>中間シート (2)</vt:lpstr>
      <vt:lpstr>市町村コード</vt:lpstr>
      <vt:lpstr>市町村コード (2)</vt:lpstr>
      <vt:lpstr>エラー23シート</vt:lpstr>
      <vt:lpstr>エラー32シート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竹田 風馬</dc:creator>
  <cp:lastModifiedBy>J23092</cp:lastModifiedBy>
  <cp:lastPrinted>2024-08-26T10:15:11Z</cp:lastPrinted>
  <dcterms:created xsi:type="dcterms:W3CDTF">2015-01-05T10:10:56Z</dcterms:created>
  <dcterms:modified xsi:type="dcterms:W3CDTF">2025-07-29T07:07:28Z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2025-07-29T07:07:28Z</vt:filetime>
  </property>
</Properties>
</file>