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8490" windowHeight="11020" tabRatio="906"/>
  </bookViews>
  <sheets>
    <sheet name="案分計算（複数設備）シート" sheetId="6" r:id="rId1"/>
    <sheet name="案分計算（複数設備）記入例" sheetId="5" r:id="rId2"/>
    <sheet name="値引きの案分計算の方法　記入例" sheetId="2" r:id="rId3"/>
  </sheets>
  <definedNames>
    <definedName name="_xlnm.Print_Area" localSheetId="2">'値引きの案分計算の方法　記入例'!$A$1:$S$35</definedName>
    <definedName name="_xlnm.Print_Area" localSheetId="1">'案分計算（複数設備）記入例'!$A$1:$I$58</definedName>
    <definedName name="_xlnm.Print_Area" localSheetId="0">'案分計算（複数設備）シート'!$A$1:$I$62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<sst xmlns="http://schemas.openxmlformats.org/spreadsheetml/2006/main" xmlns:r="http://schemas.openxmlformats.org/officeDocument/2006/relationships" count="84" uniqueCount="84">
  <si>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設置工事費</t>
    <rPh sb="0" eb="2">
      <t>セッチ</t>
    </rPh>
    <rPh sb="2" eb="5">
      <t>コウジヒ</t>
    </rPh>
    <phoneticPr fontId="1"/>
  </si>
  <si>
    <t>数量</t>
    <rPh sb="0" eb="2">
      <t>スウリョウ</t>
    </rPh>
    <phoneticPr fontId="1"/>
  </si>
  <si>
    <t>単価</t>
    <rPh sb="0" eb="2">
      <t>タンカ</t>
    </rPh>
    <phoneticPr fontId="1"/>
  </si>
  <si>
    <t>撤去費</t>
    <rPh sb="0" eb="3">
      <t>テッキョヒ</t>
    </rPh>
    <phoneticPr fontId="1"/>
  </si>
  <si>
    <t>備考</t>
    <rPh sb="0" eb="2">
      <t>ビコウ</t>
    </rPh>
    <phoneticPr fontId="1"/>
  </si>
  <si>
    <r>
      <t>単位：円（</t>
    </r>
    <r>
      <rPr>
        <sz val="18"/>
        <color rgb="FFFF0000"/>
        <rFont val="游ゴシック"/>
      </rPr>
      <t>税抜</t>
    </r>
    <r>
      <rPr>
        <sz val="18"/>
        <color theme="1"/>
        <rFont val="游ゴシック"/>
      </rPr>
      <t>）</t>
    </r>
    <rPh sb="0" eb="2">
      <t>タンイ</t>
    </rPh>
    <rPh sb="3" eb="4">
      <t>エン</t>
    </rPh>
    <rPh sb="5" eb="6">
      <t>ゼイ</t>
    </rPh>
    <rPh sb="6" eb="7">
      <t>ヌ</t>
    </rPh>
    <phoneticPr fontId="1"/>
  </si>
  <si>
    <t>LED照明設備</t>
  </si>
  <si>
    <t>金額</t>
    <rPh sb="0" eb="2">
      <t>キンガク</t>
    </rPh>
    <phoneticPr fontId="1"/>
  </si>
  <si>
    <t>単位</t>
    <rPh sb="0" eb="2">
      <t>タンイ</t>
    </rPh>
    <phoneticPr fontId="1"/>
  </si>
  <si>
    <t>（1,000円未満の端数は切り捨て）</t>
    <rPh sb="6" eb="7">
      <t>エン</t>
    </rPh>
    <rPh sb="7" eb="9">
      <t>ミマン</t>
    </rPh>
    <rPh sb="10" eb="12">
      <t>ハスウ</t>
    </rPh>
    <rPh sb="13" eb="14">
      <t>キ</t>
    </rPh>
    <rPh sb="15" eb="16">
      <t>ス</t>
    </rPh>
    <phoneticPr fontId="1"/>
  </si>
  <si>
    <t>台</t>
    <rPh sb="0" eb="1">
      <t>ダイ</t>
    </rPh>
    <phoneticPr fontId="1"/>
  </si>
  <si>
    <t>取付工事（室内機）</t>
    <rPh sb="0" eb="4">
      <t>トリツケコウジ</t>
    </rPh>
    <rPh sb="5" eb="8">
      <t>シツナイキ</t>
    </rPh>
    <phoneticPr fontId="1"/>
  </si>
  <si>
    <t>値引後</t>
    <rPh sb="0" eb="3">
      <t>ネビキゴ</t>
    </rPh>
    <phoneticPr fontId="1"/>
  </si>
  <si>
    <t>※別紙「値引き」案分計算シートを御活用ください。</t>
    <rPh sb="1" eb="3">
      <t>ベッシ</t>
    </rPh>
    <rPh sb="4" eb="6">
      <t>ネビ</t>
    </rPh>
    <rPh sb="8" eb="10">
      <t>アンブン</t>
    </rPh>
    <rPh sb="10" eb="12">
      <t>ケイサン</t>
    </rPh>
    <rPh sb="16" eb="19">
      <t>ゴカツヨウ</t>
    </rPh>
    <phoneticPr fontId="1"/>
  </si>
  <si>
    <t>値引き</t>
    <rPh sb="0" eb="2">
      <t>ネビキ</t>
    </rPh>
    <phoneticPr fontId="1"/>
  </si>
  <si>
    <t>処分費</t>
    <rPh sb="0" eb="3">
      <t>ショブンヒ</t>
    </rPh>
    <phoneticPr fontId="1"/>
  </si>
  <si>
    <t>350,000 − 55,936＝294,064円</t>
  </si>
  <si>
    <t>取付工事</t>
    <rPh sb="0" eb="2">
      <t>トリツケ</t>
    </rPh>
    <rPh sb="2" eb="4">
      <t>コウジ</t>
    </rPh>
    <phoneticPr fontId="1"/>
  </si>
  <si>
    <t>サービス</t>
  </si>
  <si>
    <t>補助対象経費合計</t>
    <rPh sb="0" eb="2">
      <t>ホジョ</t>
    </rPh>
    <rPh sb="2" eb="4">
      <t>タイショウ</t>
    </rPh>
    <rPh sb="4" eb="6">
      <t>ケイヒ</t>
    </rPh>
    <rPh sb="6" eb="8">
      <t>ゴウケイ</t>
    </rPh>
    <phoneticPr fontId="1"/>
  </si>
  <si>
    <t>撤去費</t>
    <rPh sb="0" eb="2">
      <t>テッキョ</t>
    </rPh>
    <rPh sb="2" eb="3">
      <t>ヒ</t>
    </rPh>
    <phoneticPr fontId="1"/>
  </si>
  <si>
    <t>入力すること</t>
    <rPh sb="0" eb="2">
      <t>ニュウリョク</t>
    </rPh>
    <phoneticPr fontId="1"/>
  </si>
  <si>
    <t>LED照明設備</t>
    <rPh sb="3" eb="5">
      <t>ショウメイ</t>
    </rPh>
    <rPh sb="5" eb="7">
      <t>セツビ</t>
    </rPh>
    <phoneticPr fontId="1"/>
  </si>
  <si>
    <t>式</t>
    <rPh sb="0" eb="1">
      <t>シキ</t>
    </rPh>
    <phoneticPr fontId="1"/>
  </si>
  <si>
    <t>値引き</t>
    <rPh sb="0" eb="2">
      <t>ネビ</t>
    </rPh>
    <phoneticPr fontId="1"/>
  </si>
  <si>
    <t>運搬費</t>
    <rPh sb="0" eb="3">
      <t>ウンパンヒ</t>
    </rPh>
    <phoneticPr fontId="1"/>
  </si>
  <si>
    <t>項目</t>
    <rPh sb="0" eb="2">
      <t>コウモク</t>
    </rPh>
    <phoneticPr fontId="1"/>
  </si>
  <si>
    <t>取付工事（室外機）</t>
    <rPh sb="0" eb="4">
      <t>トリツケコウジ</t>
    </rPh>
    <rPh sb="5" eb="8">
      <t>シツガイキ</t>
    </rPh>
    <phoneticPr fontId="1"/>
  </si>
  <si>
    <t>設備・機器費</t>
    <rPh sb="0" eb="2">
      <t>セツビ</t>
    </rPh>
    <rPh sb="3" eb="5">
      <t>キキ</t>
    </rPh>
    <rPh sb="5" eb="6">
      <t>ヒ</t>
    </rPh>
    <phoneticPr fontId="1"/>
  </si>
  <si>
    <t>家電リサイクル費</t>
    <rPh sb="0" eb="2">
      <t>カデン</t>
    </rPh>
    <rPh sb="7" eb="8">
      <t>ヒ</t>
    </rPh>
    <phoneticPr fontId="1"/>
  </si>
  <si>
    <t>フロンガス破壊処分費</t>
    <rPh sb="5" eb="7">
      <t>ハカイ</t>
    </rPh>
    <rPh sb="7" eb="10">
      <t>ショブンヒ</t>
    </rPh>
    <phoneticPr fontId="1"/>
  </si>
  <si>
    <t>対象外経費</t>
    <rPh sb="0" eb="5">
      <t>タイショウガイケイヒ</t>
    </rPh>
    <phoneticPr fontId="1"/>
  </si>
  <si>
    <t>補助金額</t>
    <rPh sb="0" eb="3">
      <t>ホジョキン</t>
    </rPh>
    <rPh sb="3" eb="4">
      <t>ガク</t>
    </rPh>
    <phoneticPr fontId="1"/>
  </si>
  <si>
    <t>小計</t>
    <rPh sb="0" eb="2">
      <t>ショウケイ</t>
    </rPh>
    <phoneticPr fontId="1"/>
  </si>
  <si>
    <t>補助対象経費合計</t>
    <rPh sb="0" eb="4">
      <t>ホジョタイショウ</t>
    </rPh>
    <rPh sb="4" eb="6">
      <t>ケイヒ</t>
    </rPh>
    <rPh sb="6" eb="8">
      <t>ゴウケイ</t>
    </rPh>
    <phoneticPr fontId="1"/>
  </si>
  <si>
    <t>設置工事費   ： ((25,000+35,000)÷438,000)×−70,000＝ −9,589円</t>
  </si>
  <si>
    <t>設備C</t>
    <rPh sb="0" eb="2">
      <t>セツビ</t>
    </rPh>
    <phoneticPr fontId="1"/>
  </si>
  <si>
    <t>２．経費種別ごとの金額と値引き額を太枠内に入力してください。</t>
    <rPh sb="2" eb="4">
      <t>ケイヒ</t>
    </rPh>
    <rPh sb="4" eb="6">
      <t>シュベツ</t>
    </rPh>
    <rPh sb="9" eb="11">
      <t>キンガク</t>
    </rPh>
    <rPh sb="12" eb="14">
      <t>ネビ</t>
    </rPh>
    <rPh sb="15" eb="16">
      <t>ガク</t>
    </rPh>
    <rPh sb="17" eb="19">
      <t>フトワク</t>
    </rPh>
    <rPh sb="19" eb="20">
      <t>ナイ</t>
    </rPh>
    <rPh sb="21" eb="23">
      <t>ニュウリョク</t>
    </rPh>
    <phoneticPr fontId="1"/>
  </si>
  <si>
    <t>設備A</t>
    <rPh sb="0" eb="2">
      <t>セツビ</t>
    </rPh>
    <phoneticPr fontId="1"/>
  </si>
  <si>
    <t>設備B</t>
    <rPh sb="0" eb="2">
      <t>セツビ</t>
    </rPh>
    <phoneticPr fontId="1"/>
  </si>
  <si>
    <t>設備・機器の種類</t>
    <rPh sb="0" eb="2">
      <t>セツビ</t>
    </rPh>
    <rPh sb="3" eb="5">
      <t>キキ</t>
    </rPh>
    <rPh sb="6" eb="8">
      <t>シュルイ</t>
    </rPh>
    <phoneticPr fontId="1"/>
  </si>
  <si>
    <t>単位：円(税抜)</t>
    <rPh sb="0" eb="2">
      <t>タンイ</t>
    </rPh>
    <rPh sb="3" eb="4">
      <t>エン</t>
    </rPh>
    <rPh sb="5" eb="6">
      <t>ゼイ</t>
    </rPh>
    <rPh sb="6" eb="7">
      <t>ヌ</t>
    </rPh>
    <phoneticPr fontId="1"/>
  </si>
  <si>
    <t>合計</t>
    <rPh sb="0" eb="2">
      <t>ゴウケイ</t>
    </rPh>
    <phoneticPr fontId="1"/>
  </si>
  <si>
    <t>補助金額</t>
    <rPh sb="0" eb="2">
      <t>ホジョ</t>
    </rPh>
    <rPh sb="2" eb="4">
      <t>キンガク</t>
    </rPh>
    <phoneticPr fontId="1"/>
  </si>
  <si>
    <t>設置工事費</t>
    <rPh sb="0" eb="5">
      <t>セッチコウジヒ</t>
    </rPh>
    <phoneticPr fontId="1"/>
  </si>
  <si>
    <t>値引前</t>
    <rPh sb="0" eb="2">
      <t>ネビ</t>
    </rPh>
    <rPh sb="2" eb="3">
      <t>マエ</t>
    </rPh>
    <phoneticPr fontId="1"/>
  </si>
  <si>
    <t>値引額</t>
    <rPh sb="0" eb="2">
      <t>ネビキ</t>
    </rPh>
    <rPh sb="2" eb="3">
      <t>ガク</t>
    </rPh>
    <phoneticPr fontId="1"/>
  </si>
  <si>
    <t>補助対象</t>
    <rPh sb="0" eb="2">
      <t>ホジョ</t>
    </rPh>
    <rPh sb="2" eb="4">
      <t>タイショウ</t>
    </rPh>
    <phoneticPr fontId="1"/>
  </si>
  <si>
    <t>補助対象外</t>
    <rPh sb="0" eb="2">
      <t>ホジョ</t>
    </rPh>
    <rPh sb="2" eb="5">
      <t>タイショウガイ</t>
    </rPh>
    <phoneticPr fontId="1"/>
  </si>
  <si>
    <t>１．見積書の確認</t>
    <rPh sb="2" eb="4">
      <t>ミツモリ</t>
    </rPh>
    <rPh sb="4" eb="5">
      <t>ショ</t>
    </rPh>
    <rPh sb="6" eb="8">
      <t>カクニン</t>
    </rPh>
    <phoneticPr fontId="1"/>
  </si>
  <si>
    <t>円</t>
    <rPh sb="0" eb="1">
      <t>エン</t>
    </rPh>
    <phoneticPr fontId="1"/>
  </si>
  <si>
    <t>経費種別</t>
    <rPh sb="0" eb="2">
      <t>ケイヒ</t>
    </rPh>
    <rPh sb="2" eb="4">
      <t>シュベツ</t>
    </rPh>
    <phoneticPr fontId="1"/>
  </si>
  <si>
    <t>※案分の計算方法は前シート参照</t>
    <rPh sb="1" eb="3">
      <t>アンブン</t>
    </rPh>
    <rPh sb="4" eb="6">
      <t>ケイサン</t>
    </rPh>
    <rPh sb="6" eb="8">
      <t>ホウホウ</t>
    </rPh>
    <rPh sb="9" eb="10">
      <t>ゼン</t>
    </rPh>
    <rPh sb="13" eb="15">
      <t>サンショウ</t>
    </rPh>
    <phoneticPr fontId="1"/>
  </si>
  <si>
    <t>見積項目</t>
    <rPh sb="0" eb="2">
      <t>ミツモリ</t>
    </rPh>
    <rPh sb="2" eb="4">
      <t>コウモク</t>
    </rPh>
    <phoneticPr fontId="1"/>
  </si>
  <si>
    <t>見積項目ごとに補助対象経費と補助対象外を確認します。</t>
    <rPh sb="0" eb="2">
      <t>ミツモリ</t>
    </rPh>
    <rPh sb="2" eb="4">
      <t>コウモク</t>
    </rPh>
    <rPh sb="7" eb="9">
      <t>ホジョ</t>
    </rPh>
    <rPh sb="9" eb="11">
      <t>タイショウ</t>
    </rPh>
    <rPh sb="11" eb="13">
      <t>ケイヒ</t>
    </rPh>
    <rPh sb="14" eb="16">
      <t>ホジョ</t>
    </rPh>
    <rPh sb="16" eb="18">
      <t>タイショウ</t>
    </rPh>
    <rPh sb="18" eb="19">
      <t>ガイ</t>
    </rPh>
    <rPh sb="20" eb="22">
      <t>カクニン</t>
    </rPh>
    <phoneticPr fontId="1"/>
  </si>
  <si>
    <r>
      <t>　値引きが複数項目や見積全体に対して行われる場合は，各項目の金額が値引き対象金額に占める割合に応じて値引額を分割し，経費種別ごとの値引後の金額を用い</t>
    </r>
    <r>
      <rPr>
        <sz val="14"/>
        <color auto="1"/>
        <rFont val="游ゴシック"/>
      </rPr>
      <t>て，交付申請を行っていただきます。   「機器本体値引」 のように，値引きの対象項目が明確である場合は，その対象項目から値引きを行った金額を用いて，交付申請を行っていただきます。</t>
    </r>
    <rPh sb="76" eb="78">
      <t>コウフ</t>
    </rPh>
    <rPh sb="148" eb="150">
      <t>コウフ</t>
    </rPh>
    <phoneticPr fontId="1"/>
  </si>
  <si>
    <t>見積書例　設備１</t>
    <rPh sb="0" eb="3">
      <t>ミツモリショ</t>
    </rPh>
    <rPh sb="3" eb="4">
      <t>レイ</t>
    </rPh>
    <rPh sb="5" eb="7">
      <t>セツビ</t>
    </rPh>
    <phoneticPr fontId="1"/>
  </si>
  <si>
    <t>補助対象経費に３分の１を乗じて得た額</t>
    <rPh sb="0" eb="2">
      <t>ホジョ</t>
    </rPh>
    <rPh sb="2" eb="4">
      <t>タイショウ</t>
    </rPh>
    <rPh sb="4" eb="6">
      <t>ケイヒ</t>
    </rPh>
    <rPh sb="8" eb="9">
      <t>ブン</t>
    </rPh>
    <rPh sb="12" eb="13">
      <t>ジョウ</t>
    </rPh>
    <rPh sb="15" eb="16">
      <t>エ</t>
    </rPh>
    <rPh sb="17" eb="18">
      <t>ガク</t>
    </rPh>
    <phoneticPr fontId="1"/>
  </si>
  <si>
    <t>設備・機器費：(350,000÷438,000)×−70,000＝ −55,936円</t>
  </si>
  <si>
    <t>【参考】案分計算方法  補助対象経費のみを対象</t>
    <rPh sb="4" eb="6">
      <t>アンブン</t>
    </rPh>
    <phoneticPr fontId="1"/>
  </si>
  <si>
    <t>60,000 − 9,589＝50,411円</t>
  </si>
  <si>
    <t>案分計算に基づき各補助対象経費から値引きを行う</t>
    <rPh sb="0" eb="2">
      <t>アンブン</t>
    </rPh>
    <rPh sb="2" eb="4">
      <t>ケイサン</t>
    </rPh>
    <rPh sb="5" eb="6">
      <t>モト</t>
    </rPh>
    <rPh sb="8" eb="9">
      <t>カク</t>
    </rPh>
    <rPh sb="9" eb="11">
      <t>ホジョ</t>
    </rPh>
    <rPh sb="11" eb="13">
      <t>タイショウ</t>
    </rPh>
    <rPh sb="13" eb="15">
      <t>ケイヒ</t>
    </rPh>
    <rPh sb="17" eb="19">
      <t>ネビ</t>
    </rPh>
    <rPh sb="21" eb="22">
      <t>オコナ</t>
    </rPh>
    <phoneticPr fontId="1"/>
  </si>
  <si>
    <t>搬入，据付費</t>
    <rPh sb="0" eb="2">
      <t>ハンニュウ</t>
    </rPh>
    <rPh sb="3" eb="5">
      <t>スエツケ</t>
    </rPh>
    <rPh sb="5" eb="6">
      <t>ヒ</t>
    </rPh>
    <phoneticPr fontId="1"/>
  </si>
  <si>
    <t>黄色セル</t>
    <rPh sb="0" eb="2">
      <t>キイロ</t>
    </rPh>
    <phoneticPr fontId="1"/>
  </si>
  <si>
    <t>オレンジ色セル</t>
    <rPh sb="4" eb="5">
      <t>イロ</t>
    </rPh>
    <phoneticPr fontId="1"/>
  </si>
  <si>
    <t>計算式あり</t>
    <rPh sb="0" eb="3">
      <t>ケイサンシキ</t>
    </rPh>
    <phoneticPr fontId="1"/>
  </si>
  <si>
    <t>緑色セル</t>
    <rPh sb="0" eb="1">
      <t>ミドリ</t>
    </rPh>
    <rPh sb="1" eb="2">
      <t>イロ</t>
    </rPh>
    <phoneticPr fontId="1"/>
  </si>
  <si>
    <t>タブ選択すること</t>
    <rPh sb="2" eb="4">
      <t>センタク</t>
    </rPh>
    <phoneticPr fontId="1"/>
  </si>
  <si>
    <t>冷凍・冷蔵庫</t>
    <rPh sb="0" eb="2">
      <t>レイトウ</t>
    </rPh>
    <rPh sb="3" eb="6">
      <t>レイゾウコ</t>
    </rPh>
    <phoneticPr fontId="1"/>
  </si>
  <si>
    <r>
      <t>　　　　　社　</t>
    </r>
    <r>
      <rPr>
        <sz val="11"/>
        <color auto="1"/>
        <rFont val="游ゴシック"/>
      </rPr>
      <t>冷凍・冷蔵庫</t>
    </r>
    <rPh sb="5" eb="6">
      <t>シャ</t>
    </rPh>
    <rPh sb="7" eb="9">
      <t>レイトウ</t>
    </rPh>
    <rPh sb="10" eb="13">
      <t>レイゾウコ</t>
    </rPh>
    <phoneticPr fontId="1"/>
  </si>
  <si>
    <t>　　　　　社　LED照明設備</t>
    <rPh sb="5" eb="6">
      <t>シャ</t>
    </rPh>
    <rPh sb="10" eb="12">
      <t>ショウメイ</t>
    </rPh>
    <rPh sb="12" eb="14">
      <t>セツビ</t>
    </rPh>
    <phoneticPr fontId="1"/>
  </si>
  <si>
    <t>空調機器</t>
    <rPh sb="0" eb="2">
      <t>クウチョウ</t>
    </rPh>
    <rPh sb="2" eb="4">
      <t>キキ</t>
    </rPh>
    <phoneticPr fontId="1"/>
  </si>
  <si>
    <t>　　　　　社　空調機器</t>
    <rPh sb="5" eb="6">
      <t>シャ</t>
    </rPh>
    <rPh sb="7" eb="9">
      <t>クウチョウ</t>
    </rPh>
    <rPh sb="9" eb="11">
      <t>キキ</t>
    </rPh>
    <phoneticPr fontId="1"/>
  </si>
  <si>
    <t>●●社　空調機器</t>
    <rPh sb="2" eb="3">
      <t>シャ</t>
    </rPh>
    <rPh sb="4" eb="6">
      <t>クウチョウ</t>
    </rPh>
    <rPh sb="6" eb="8">
      <t>キキ</t>
    </rPh>
    <phoneticPr fontId="1"/>
  </si>
  <si>
    <r>
      <t>▲▲社　</t>
    </r>
    <r>
      <rPr>
        <sz val="11"/>
        <color auto="1"/>
        <rFont val="游ゴシック"/>
      </rPr>
      <t>冷凍・冷蔵庫</t>
    </r>
    <rPh sb="2" eb="3">
      <t>シャ</t>
    </rPh>
    <rPh sb="4" eb="6">
      <t>レイトウ</t>
    </rPh>
    <rPh sb="7" eb="10">
      <t>レイゾウコ</t>
    </rPh>
    <phoneticPr fontId="1"/>
  </si>
  <si>
    <t>■■社　LED照明設備</t>
    <rPh sb="2" eb="3">
      <t>シャ</t>
    </rPh>
    <rPh sb="7" eb="9">
      <t>ショウメイ</t>
    </rPh>
    <rPh sb="9" eb="11">
      <t>セツビ</t>
    </rPh>
    <phoneticPr fontId="1"/>
  </si>
  <si>
    <t>冷凍・冷蔵庫</t>
  </si>
  <si>
    <t>補助対象経費小計</t>
    <rPh sb="0" eb="2">
      <t>ホジョ</t>
    </rPh>
    <rPh sb="2" eb="4">
      <t>タイショウ</t>
    </rPh>
    <rPh sb="4" eb="6">
      <t>ケイヒ</t>
    </rPh>
    <rPh sb="6" eb="8">
      <t>ショウケイ</t>
    </rPh>
    <phoneticPr fontId="1"/>
  </si>
  <si>
    <t>（例）</t>
    <rPh sb="1" eb="2">
      <t>レイ</t>
    </rPh>
    <phoneticPr fontId="1"/>
  </si>
  <si>
    <t>補助対象</t>
  </si>
  <si>
    <t>値引きの案分計算の方法</t>
    <rPh sb="0" eb="2">
      <t>ネビ</t>
    </rPh>
    <rPh sb="4" eb="6">
      <t>アンブン</t>
    </rPh>
    <rPh sb="6" eb="8">
      <t>ケイサン</t>
    </rPh>
    <rPh sb="9" eb="11">
      <t>ホウホウ</t>
    </rPh>
    <phoneticPr fontId="1"/>
  </si>
  <si>
    <t>「値引き」案分計算シート　その②複数設備</t>
    <rPh sb="1" eb="3">
      <t>ネビ</t>
    </rPh>
    <rPh sb="5" eb="7">
      <t>アンブン</t>
    </rPh>
    <rPh sb="7" eb="9">
      <t>ケイサン</t>
    </rPh>
    <rPh sb="16" eb="18">
      <t>フクスウ</t>
    </rPh>
    <rPh sb="18" eb="20">
      <t>セツビ</t>
    </rPh>
    <phoneticPr fontId="1"/>
  </si>
  <si>
    <t>合計金額が見積書と合致していること</t>
    <rPh sb="0" eb="2">
      <t>ゴウケイ</t>
    </rPh>
    <phoneticPr fontId="1"/>
  </si>
  <si>
    <r>
      <t>３．</t>
    </r>
    <r>
      <rPr>
        <sz val="11"/>
        <color auto="1"/>
        <rFont val="游ゴシック"/>
      </rPr>
      <t>交付申請　経費入力項目</t>
    </r>
    <rPh sb="2" eb="4">
      <t>コウフ</t>
    </rPh>
    <rPh sb="4" eb="6">
      <t>シンセイ</t>
    </rPh>
    <rPh sb="7" eb="9">
      <t>ケイヒ</t>
    </rPh>
    <rPh sb="9" eb="11">
      <t>ニュウリョク</t>
    </rPh>
    <rPh sb="11" eb="13">
      <t>コウモク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</si>
</sst>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游ゴシック"/>
      <family val="3"/>
      <scheme val="minor"/>
    </font>
    <font>
      <sz val="6"/>
      <color auto="1"/>
      <name val="游ゴシック"/>
      <family val="3"/>
      <scheme val="minor"/>
    </font>
    <font>
      <sz val="11"/>
      <color auto="1"/>
      <name val="游ゴシック"/>
      <family val="3"/>
      <scheme val="minor"/>
    </font>
    <font>
      <sz val="11"/>
      <color theme="0"/>
      <name val="游ゴシック"/>
      <family val="3"/>
      <scheme val="minor"/>
    </font>
    <font>
      <sz val="11"/>
      <color theme="1"/>
      <name val="游ゴシック"/>
      <family val="3"/>
      <scheme val="minor"/>
    </font>
    <font>
      <sz val="11"/>
      <color rgb="FFFF0000"/>
      <name val="游ゴシック"/>
      <family val="3"/>
      <scheme val="minor"/>
    </font>
    <font>
      <b/>
      <sz val="11"/>
      <color auto="1"/>
      <name val="游ゴシック"/>
      <family val="3"/>
      <scheme val="minor"/>
    </font>
    <font>
      <b/>
      <sz val="11"/>
      <color rgb="FFFF0000"/>
      <name val="游ゴシック"/>
      <family val="3"/>
      <scheme val="minor"/>
    </font>
    <font>
      <b/>
      <sz val="11"/>
      <color theme="1"/>
      <name val="游ゴシック"/>
      <family val="3"/>
      <scheme val="minor"/>
    </font>
    <font>
      <b/>
      <sz val="22"/>
      <color rgb="FFFF0000"/>
      <name val="游ゴシック"/>
      <family val="3"/>
      <scheme val="minor"/>
    </font>
    <font>
      <b/>
      <sz val="8"/>
      <color auto="1"/>
      <name val="游ゴシック"/>
      <family val="3"/>
      <scheme val="minor"/>
    </font>
    <font>
      <sz val="22"/>
      <color theme="1"/>
      <name val="游ゴシック"/>
      <family val="3"/>
      <scheme val="minor"/>
    </font>
    <font>
      <sz val="14"/>
      <color auto="1"/>
      <name val="游ゴシック"/>
      <family val="3"/>
      <scheme val="minor"/>
    </font>
    <font>
      <sz val="16"/>
      <color rgb="FFFF0000"/>
      <name val="游ゴシック"/>
      <family val="3"/>
      <scheme val="minor"/>
    </font>
    <font>
      <sz val="18"/>
      <color theme="1"/>
      <name val="游ゴシック"/>
      <family val="3"/>
      <scheme val="minor"/>
    </font>
    <font>
      <b/>
      <sz val="12"/>
      <color rgb="FFFF0000"/>
      <name val="游ゴシック"/>
      <family val="3"/>
      <scheme val="minor"/>
    </font>
    <font>
      <b/>
      <sz val="12"/>
      <color theme="1"/>
      <name val="游ゴシック"/>
      <family val="3"/>
      <scheme val="minor"/>
    </font>
    <font>
      <sz val="12"/>
      <color theme="1"/>
      <name val="游ゴシック"/>
      <family val="3"/>
      <scheme val="minor"/>
    </font>
    <font>
      <sz val="16"/>
      <color theme="1"/>
      <name val="游ゴシック"/>
      <family val="3"/>
      <scheme val="minor"/>
    </font>
  </fonts>
  <fills count="9">
    <fill>
      <patternFill patternType="none"/>
    </fill>
    <fill>
      <patternFill patternType="gray125"/>
    </fill>
    <fill>
      <patternFill patternType="solid">
        <fgColor rgb="FF2F5597"/>
        <bgColor indexed="64"/>
      </patternFill>
    </fill>
    <fill>
      <patternFill patternType="solid">
        <fgColor rgb="FFD4F3B5"/>
        <bgColor indexed="64"/>
      </patternFill>
    </fill>
    <fill>
      <patternFill patternType="solid">
        <fgColor rgb="FFFFE69A"/>
        <bgColor indexed="64"/>
      </patternFill>
    </fill>
    <fill>
      <patternFill patternType="solid">
        <fgColor theme="7" tint="0.8"/>
        <bgColor indexed="64"/>
      </patternFill>
    </fill>
    <fill>
      <patternFill patternType="solid">
        <fgColor rgb="FFFFFFBE"/>
        <bgColor indexed="64"/>
      </patternFill>
    </fill>
    <fill>
      <patternFill patternType="solid">
        <fgColor theme="0" tint="-0.25"/>
        <bgColor indexed="64"/>
      </patternFill>
    </fill>
    <fill>
      <patternFill patternType="solid">
        <fgColor theme="0"/>
        <bgColor indexed="64"/>
      </patternFill>
    </fill>
  </fills>
  <borders count="44">
    <border>
      <left/>
      <right/>
      <top/>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theme="0"/>
      </left>
      <right style="thin">
        <color indexed="64"/>
      </right>
      <top style="thin">
        <color indexed="64"/>
      </top>
      <bottom style="thin">
        <color indexed="64"/>
      </bottom>
      <diagonal/>
    </border>
    <border>
      <left style="thick">
        <color rgb="FF2F5597"/>
      </left>
      <right/>
      <top style="thick">
        <color rgb="FF2F5597"/>
      </top>
      <bottom/>
      <diagonal/>
    </border>
    <border>
      <left style="thick">
        <color rgb="FF2F5597"/>
      </left>
      <right/>
      <top/>
      <bottom style="thick">
        <color rgb="FF2F5597"/>
      </bottom>
      <diagonal/>
    </border>
    <border>
      <left style="thick">
        <color rgb="FF2F5597"/>
      </left>
      <right/>
      <top/>
      <bottom/>
      <diagonal/>
    </border>
    <border>
      <left/>
      <right/>
      <top style="thick">
        <color rgb="FF2F5597"/>
      </top>
      <bottom/>
      <diagonal/>
    </border>
    <border>
      <left/>
      <right/>
      <top/>
      <bottom style="thick">
        <color rgb="FF2F5597"/>
      </bottom>
      <diagonal/>
    </border>
    <border>
      <left/>
      <right style="thin">
        <color indexed="64"/>
      </right>
      <top style="thin">
        <color indexed="64"/>
      </top>
      <bottom/>
      <diagonal/>
    </border>
    <border>
      <left/>
      <right style="thick">
        <color rgb="FF2F5597"/>
      </right>
      <top style="thick">
        <color rgb="FF2F5597"/>
      </top>
      <bottom/>
      <diagonal/>
    </border>
    <border>
      <left/>
      <right style="thick">
        <color rgb="FF2F5597"/>
      </right>
      <top/>
      <bottom style="thick">
        <color rgb="FF2F5597"/>
      </bottom>
      <diagonal/>
    </border>
    <border>
      <left style="mediumDashed">
        <color rgb="FFFF0000"/>
      </left>
      <right style="mediumDashed">
        <color rgb="FFFF0000"/>
      </right>
      <top style="mediumDashed">
        <color rgb="FFFF0000"/>
      </top>
      <bottom style="mediumDashed">
        <color rgb="FFFF0000"/>
      </bottom>
      <diagonal/>
    </border>
    <border>
      <left/>
      <right/>
      <top style="thin">
        <color indexed="64"/>
      </top>
      <bottom/>
      <diagonal/>
    </border>
    <border>
      <left style="thin">
        <color theme="0"/>
      </left>
      <right/>
      <top style="thin">
        <color indexed="64"/>
      </top>
      <bottom style="thin">
        <color indexed="64"/>
      </bottom>
      <diagonal/>
    </border>
    <border>
      <left/>
      <right/>
      <top/>
      <bottom style="thin">
        <color rgb="FFFF0000"/>
      </bottom>
      <diagonal/>
    </border>
    <border>
      <left/>
      <right style="thick">
        <color rgb="FF2F5597"/>
      </right>
      <top/>
      <bottom/>
      <diagonal/>
    </border>
    <border>
      <left/>
      <right style="thick">
        <color rgb="FF2F5597"/>
      </right>
      <top/>
      <bottom style="thin">
        <color rgb="FFFF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2" fillId="0" borderId="6" xfId="0" applyFont="1" applyBorder="1" applyAlignment="1">
      <alignment horizontal="center" vertical="center"/>
    </xf>
    <xf numFmtId="0" fontId="0" fillId="0" borderId="7" xfId="0"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2" borderId="10" xfId="0" applyFont="1" applyFill="1" applyBorder="1" applyAlignment="1">
      <alignment horizontal="center" vertical="center"/>
    </xf>
    <xf numFmtId="0" fontId="0" fillId="3" borderId="6" xfId="0" applyFill="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0" fillId="4" borderId="6" xfId="0" applyFill="1" applyBorder="1">
      <alignment vertical="center"/>
    </xf>
    <xf numFmtId="0" fontId="0" fillId="4" borderId="4" xfId="0" applyFill="1" applyBorder="1">
      <alignment vertical="center"/>
    </xf>
    <xf numFmtId="38" fontId="3" fillId="2" borderId="10" xfId="1" applyFont="1" applyFill="1" applyBorder="1" applyAlignment="1">
      <alignment horizontal="center" vertical="center"/>
    </xf>
    <xf numFmtId="3" fontId="0" fillId="5" borderId="18" xfId="1" applyNumberFormat="1" applyFont="1" applyFill="1" applyBorder="1">
      <alignment vertical="center"/>
    </xf>
    <xf numFmtId="3" fontId="0" fillId="5" borderId="19" xfId="1" applyNumberFormat="1" applyFont="1" applyFill="1" applyBorder="1">
      <alignment vertical="center"/>
    </xf>
    <xf numFmtId="3" fontId="0" fillId="6" borderId="20" xfId="0" applyNumberFormat="1" applyFont="1" applyFill="1" applyBorder="1" applyAlignment="1">
      <alignment horizontal="right" vertical="center"/>
    </xf>
    <xf numFmtId="3" fontId="0" fillId="5" borderId="18" xfId="0" applyNumberFormat="1" applyFill="1" applyBorder="1" applyAlignment="1">
      <alignment horizontal="right" vertical="center"/>
    </xf>
    <xf numFmtId="3" fontId="0" fillId="6" borderId="21" xfId="0" applyNumberFormat="1" applyFont="1" applyFill="1" applyBorder="1" applyAlignment="1">
      <alignment horizontal="right" vertical="center"/>
    </xf>
    <xf numFmtId="0" fontId="0" fillId="3" borderId="9" xfId="0" applyFont="1" applyFill="1" applyBorder="1" applyAlignment="1">
      <alignment horizontal="center" vertical="center"/>
    </xf>
    <xf numFmtId="38" fontId="5" fillId="6" borderId="9" xfId="0" applyNumberFormat="1" applyFont="1" applyFill="1" applyBorder="1">
      <alignment vertical="center"/>
    </xf>
    <xf numFmtId="0" fontId="0" fillId="3" borderId="6" xfId="0" applyFont="1" applyFill="1" applyBorder="1" applyAlignment="1">
      <alignment horizontal="center" vertical="center"/>
    </xf>
    <xf numFmtId="3" fontId="0" fillId="5" borderId="22" xfId="1" applyNumberFormat="1" applyFont="1" applyFill="1" applyBorder="1">
      <alignment vertical="center"/>
    </xf>
    <xf numFmtId="3" fontId="0" fillId="5" borderId="23" xfId="1" applyNumberFormat="1" applyFont="1" applyFill="1" applyBorder="1">
      <alignment vertical="center"/>
    </xf>
    <xf numFmtId="3" fontId="0" fillId="6" borderId="24" xfId="0" applyNumberFormat="1" applyFont="1" applyFill="1" applyBorder="1" applyAlignment="1">
      <alignment horizontal="right" vertical="center"/>
    </xf>
    <xf numFmtId="3" fontId="0" fillId="5" borderId="22" xfId="0" applyNumberFormat="1" applyFill="1" applyBorder="1" applyAlignment="1">
      <alignment horizontal="right" vertical="center"/>
    </xf>
    <xf numFmtId="3" fontId="0" fillId="6" borderId="25" xfId="0" applyNumberFormat="1" applyFont="1" applyFill="1" applyBorder="1" applyAlignment="1">
      <alignment horizontal="right" vertical="center"/>
    </xf>
    <xf numFmtId="38" fontId="0" fillId="0" borderId="0" xfId="1" applyFont="1">
      <alignment vertical="center"/>
    </xf>
    <xf numFmtId="0" fontId="0" fillId="3" borderId="14" xfId="0" applyFont="1" applyFill="1" applyBorder="1" applyAlignment="1">
      <alignment horizontal="center" vertical="center"/>
    </xf>
    <xf numFmtId="0" fontId="5" fillId="6" borderId="14" xfId="0" applyFont="1" applyFill="1" applyBorder="1">
      <alignment vertical="center"/>
    </xf>
    <xf numFmtId="0" fontId="0" fillId="0" borderId="0" xfId="0" applyAlignment="1">
      <alignment horizontal="right" vertical="center"/>
    </xf>
    <xf numFmtId="38" fontId="0" fillId="4" borderId="6" xfId="1" applyFont="1" applyFill="1" applyBorder="1">
      <alignment vertical="center"/>
    </xf>
    <xf numFmtId="38" fontId="0" fillId="4" borderId="6" xfId="1" applyFont="1" applyFill="1" applyBorder="1" applyAlignment="1">
      <alignment horizontal="right" vertical="center"/>
    </xf>
    <xf numFmtId="38" fontId="0" fillId="4" borderId="4" xfId="1" applyFont="1" applyFill="1" applyBorder="1">
      <alignment vertical="center"/>
    </xf>
    <xf numFmtId="3" fontId="0" fillId="6" borderId="26" xfId="1" applyNumberFormat="1" applyFont="1" applyFill="1" applyBorder="1" applyAlignment="1">
      <alignment vertical="center"/>
    </xf>
    <xf numFmtId="3" fontId="0" fillId="0" borderId="8" xfId="1" applyNumberFormat="1" applyFont="1" applyBorder="1" applyAlignment="1">
      <alignment vertical="center"/>
    </xf>
    <xf numFmtId="3" fontId="0" fillId="0" borderId="26" xfId="1" applyNumberFormat="1" applyFont="1" applyBorder="1" applyAlignment="1">
      <alignment vertical="center"/>
    </xf>
    <xf numFmtId="3" fontId="0" fillId="0" borderId="9" xfId="1" applyNumberFormat="1" applyFont="1" applyBorder="1" applyAlignment="1">
      <alignment vertical="center"/>
    </xf>
    <xf numFmtId="3" fontId="2" fillId="6" borderId="6" xfId="1" applyNumberFormat="1" applyFont="1" applyFill="1" applyBorder="1">
      <alignment vertical="center"/>
    </xf>
    <xf numFmtId="38" fontId="2" fillId="6" borderId="4" xfId="1" applyFont="1" applyFill="1" applyBorder="1">
      <alignment vertical="center"/>
    </xf>
    <xf numFmtId="38" fontId="2" fillId="6" borderId="6" xfId="1" applyFont="1" applyFill="1" applyBorder="1">
      <alignment vertical="center"/>
    </xf>
    <xf numFmtId="3" fontId="0" fillId="6" borderId="5" xfId="1" applyNumberFormat="1" applyFont="1" applyFill="1" applyBorder="1">
      <alignment vertical="center"/>
    </xf>
    <xf numFmtId="3" fontId="2" fillId="4" borderId="6" xfId="1" applyNumberFormat="1" applyFont="1" applyFill="1" applyBorder="1">
      <alignment vertical="center"/>
    </xf>
    <xf numFmtId="3" fontId="5" fillId="6" borderId="6" xfId="1" applyNumberFormat="1" applyFont="1" applyFill="1" applyBorder="1" applyAlignment="1">
      <alignment vertical="center"/>
    </xf>
    <xf numFmtId="3" fontId="2" fillId="6" borderId="6" xfId="1" applyNumberFormat="1" applyFont="1" applyFill="1" applyBorder="1" applyAlignment="1">
      <alignment vertical="center"/>
    </xf>
    <xf numFmtId="3" fontId="2" fillId="6" borderId="27" xfId="1" applyNumberFormat="1" applyFont="1" applyFill="1" applyBorder="1" applyAlignment="1">
      <alignment vertical="center"/>
    </xf>
    <xf numFmtId="3" fontId="2" fillId="0" borderId="28" xfId="1" applyNumberFormat="1" applyFont="1" applyBorder="1" applyAlignment="1">
      <alignment vertical="center"/>
    </xf>
    <xf numFmtId="3" fontId="2" fillId="0" borderId="26" xfId="1" applyNumberFormat="1" applyFont="1" applyBorder="1" applyAlignment="1">
      <alignment vertical="center"/>
    </xf>
    <xf numFmtId="3" fontId="2" fillId="0" borderId="26" xfId="0" applyNumberFormat="1" applyFont="1" applyBorder="1">
      <alignment vertical="center"/>
    </xf>
    <xf numFmtId="0" fontId="0" fillId="0" borderId="9" xfId="0" applyFont="1" applyFill="1" applyBorder="1" applyAlignment="1">
      <alignment horizontal="center" vertical="center"/>
    </xf>
    <xf numFmtId="0" fontId="3" fillId="2" borderId="29" xfId="0" applyFont="1" applyFill="1" applyBorder="1" applyAlignment="1">
      <alignment horizontal="center" vertical="center"/>
    </xf>
    <xf numFmtId="0" fontId="5" fillId="0" borderId="6" xfId="0" applyFont="1" applyBorder="1">
      <alignment vertical="center"/>
    </xf>
    <xf numFmtId="0" fontId="0" fillId="0" borderId="5" xfId="0" applyBorder="1">
      <alignment vertical="center"/>
    </xf>
    <xf numFmtId="0" fontId="2" fillId="0" borderId="6" xfId="0" applyFont="1" applyFill="1" applyBorder="1">
      <alignment vertical="center"/>
    </xf>
    <xf numFmtId="0" fontId="0" fillId="0" borderId="6" xfId="0" applyBorder="1">
      <alignment vertical="center"/>
    </xf>
    <xf numFmtId="3" fontId="0" fillId="0" borderId="12" xfId="0" applyNumberFormat="1" applyBorder="1">
      <alignment vertical="center"/>
    </xf>
    <xf numFmtId="3" fontId="0" fillId="0" borderId="14" xfId="0" applyNumberFormat="1" applyBorder="1">
      <alignment vertical="center"/>
    </xf>
    <xf numFmtId="0" fontId="0" fillId="0" borderId="14" xfId="0" applyFont="1" applyFill="1" applyBorder="1" applyAlignment="1">
      <alignment horizontal="center" vertical="center"/>
    </xf>
    <xf numFmtId="38" fontId="5" fillId="6" borderId="14" xfId="0" applyNumberFormat="1" applyFont="1" applyFill="1" applyBorder="1">
      <alignment vertical="center"/>
    </xf>
    <xf numFmtId="0" fontId="6" fillId="3" borderId="6" xfId="0" applyFont="1" applyFill="1" applyBorder="1">
      <alignment vertical="center"/>
    </xf>
    <xf numFmtId="0" fontId="6" fillId="5" borderId="6" xfId="0" applyFont="1" applyFill="1" applyBorder="1">
      <alignment vertical="center"/>
    </xf>
    <xf numFmtId="0" fontId="6" fillId="6" borderId="6" xfId="0" applyFont="1" applyFill="1" applyBorder="1">
      <alignment vertical="center"/>
    </xf>
    <xf numFmtId="0" fontId="7" fillId="0" borderId="6" xfId="0" applyFont="1" applyBorder="1">
      <alignment vertical="center"/>
    </xf>
    <xf numFmtId="0" fontId="8" fillId="0" borderId="6" xfId="0" applyFont="1" applyBorder="1">
      <alignment vertical="center"/>
    </xf>
    <xf numFmtId="0" fontId="2" fillId="0" borderId="4" xfId="0" applyFont="1" applyBorder="1">
      <alignment vertical="center"/>
    </xf>
    <xf numFmtId="0" fontId="2" fillId="3" borderId="4" xfId="0" applyFont="1" applyFill="1" applyBorder="1">
      <alignment vertical="center"/>
    </xf>
    <xf numFmtId="3" fontId="0" fillId="0" borderId="20" xfId="0" applyNumberFormat="1" applyBorder="1" applyAlignment="1">
      <alignment horizontal="right" vertical="center"/>
    </xf>
    <xf numFmtId="3" fontId="0" fillId="0" borderId="21" xfId="0" applyNumberFormat="1" applyBorder="1" applyAlignment="1">
      <alignment horizontal="right" vertical="center"/>
    </xf>
    <xf numFmtId="0" fontId="9" fillId="0" borderId="0" xfId="0" applyFont="1" applyBorder="1" applyAlignment="1">
      <alignment horizontal="center" vertical="center"/>
    </xf>
    <xf numFmtId="0" fontId="0" fillId="3" borderId="4" xfId="0" applyFont="1" applyFill="1" applyBorder="1" applyAlignment="1">
      <alignment horizontal="center" vertical="center"/>
    </xf>
    <xf numFmtId="3" fontId="0" fillId="0" borderId="24" xfId="0" applyNumberFormat="1" applyBorder="1" applyAlignment="1">
      <alignment horizontal="right" vertical="center"/>
    </xf>
    <xf numFmtId="3" fontId="0" fillId="0" borderId="25" xfId="0" applyNumberFormat="1" applyBorder="1" applyAlignment="1">
      <alignment horizontal="right" vertical="center"/>
    </xf>
    <xf numFmtId="38" fontId="0" fillId="4" borderId="6" xfId="1" applyFont="1" applyFill="1" applyBorder="1" applyAlignment="1">
      <alignment horizontal="center" vertical="center"/>
    </xf>
    <xf numFmtId="0" fontId="10" fillId="3" borderId="6" xfId="0" applyFont="1" applyFill="1" applyBorder="1">
      <alignment vertical="center"/>
    </xf>
    <xf numFmtId="0" fontId="10" fillId="5" borderId="6" xfId="0" applyFont="1" applyFill="1" applyBorder="1">
      <alignment vertical="center"/>
    </xf>
    <xf numFmtId="0" fontId="10" fillId="6" borderId="6" xfId="0" applyFont="1" applyFill="1" applyBorder="1">
      <alignment vertical="center"/>
    </xf>
    <xf numFmtId="3" fontId="5" fillId="6" borderId="6" xfId="1" applyNumberFormat="1" applyFont="1" applyFill="1" applyBorder="1">
      <alignment vertical="center"/>
    </xf>
    <xf numFmtId="3" fontId="0" fillId="6" borderId="6" xfId="1" applyNumberFormat="1" applyFont="1" applyFill="1" applyBorder="1">
      <alignment vertical="center"/>
    </xf>
    <xf numFmtId="3" fontId="0" fillId="6" borderId="6" xfId="1" applyNumberFormat="1" applyFont="1" applyFill="1" applyBorder="1" applyAlignment="1">
      <alignment horizontal="center" vertical="center"/>
    </xf>
    <xf numFmtId="38" fontId="5" fillId="6" borderId="4" xfId="1" applyFont="1" applyFill="1" applyBorder="1">
      <alignment vertical="center"/>
    </xf>
    <xf numFmtId="38" fontId="5" fillId="6" borderId="6" xfId="1" applyFont="1" applyFill="1" applyBorder="1">
      <alignment vertical="center"/>
    </xf>
    <xf numFmtId="38" fontId="0" fillId="6" borderId="6" xfId="1" applyFont="1" applyFill="1" applyBorder="1">
      <alignment vertical="center"/>
    </xf>
    <xf numFmtId="0" fontId="0" fillId="6" borderId="9" xfId="0" applyFont="1" applyFill="1" applyBorder="1" applyAlignment="1">
      <alignment horizontal="center" vertical="center"/>
    </xf>
    <xf numFmtId="38" fontId="5" fillId="0" borderId="9" xfId="0" applyNumberFormat="1" applyFont="1" applyBorder="1">
      <alignment vertical="center"/>
    </xf>
    <xf numFmtId="3" fontId="5" fillId="0" borderId="6" xfId="1" applyNumberFormat="1" applyFont="1" applyBorder="1">
      <alignment vertical="center"/>
    </xf>
    <xf numFmtId="3" fontId="0" fillId="0" borderId="6" xfId="1" applyNumberFormat="1" applyFont="1" applyBorder="1">
      <alignment vertical="center"/>
    </xf>
    <xf numFmtId="3" fontId="0" fillId="0" borderId="27" xfId="0" applyNumberFormat="1" applyBorder="1">
      <alignment vertical="center"/>
    </xf>
    <xf numFmtId="0" fontId="0" fillId="6" borderId="14" xfId="0" applyFont="1" applyFill="1" applyBorder="1" applyAlignment="1">
      <alignment horizontal="center" vertical="center"/>
    </xf>
    <xf numFmtId="38" fontId="5" fillId="0" borderId="14" xfId="0" applyNumberFormat="1" applyFont="1" applyBorder="1">
      <alignmen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Alignment="1">
      <alignment horizontal="center" vertical="center"/>
    </xf>
    <xf numFmtId="0" fontId="12" fillId="0" borderId="30" xfId="0" applyFont="1" applyBorder="1" applyAlignment="1">
      <alignment horizontal="left" vertical="center" wrapText="1"/>
    </xf>
    <xf numFmtId="0" fontId="12" fillId="0" borderId="32" xfId="0" applyFont="1" applyBorder="1" applyAlignment="1">
      <alignment horizontal="left" vertical="center" wrapText="1"/>
    </xf>
    <xf numFmtId="0" fontId="12" fillId="0" borderId="31" xfId="0" applyFont="1" applyBorder="1" applyAlignment="1">
      <alignment horizontal="left" vertical="center" wrapText="1"/>
    </xf>
    <xf numFmtId="0" fontId="0" fillId="3" borderId="11" xfId="0" applyFill="1" applyBorder="1">
      <alignment vertical="center"/>
    </xf>
    <xf numFmtId="0" fontId="0" fillId="3" borderId="9" xfId="0" applyFill="1" applyBorder="1">
      <alignment vertical="center"/>
    </xf>
    <xf numFmtId="0" fontId="0" fillId="7" borderId="9" xfId="0" applyFill="1" applyBorder="1">
      <alignment vertical="center"/>
    </xf>
    <xf numFmtId="0" fontId="2" fillId="7" borderId="9" xfId="0" applyFont="1" applyFill="1" applyBorder="1">
      <alignment vertical="center"/>
    </xf>
    <xf numFmtId="0" fontId="0" fillId="0" borderId="6" xfId="0" applyBorder="1" applyAlignment="1">
      <alignment horizontal="center" vertical="center"/>
    </xf>
    <xf numFmtId="0" fontId="13" fillId="0" borderId="30" xfId="0" applyFont="1" applyBorder="1">
      <alignment vertical="center"/>
    </xf>
    <xf numFmtId="0" fontId="13" fillId="0" borderId="32" xfId="0" applyFont="1" applyBorder="1">
      <alignment vertical="center"/>
    </xf>
    <xf numFmtId="0" fontId="13" fillId="0" borderId="31" xfId="0" applyFont="1" applyBorder="1">
      <alignment vertical="center"/>
    </xf>
    <xf numFmtId="0" fontId="5" fillId="0" borderId="0" xfId="0" applyFont="1">
      <alignment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2" fillId="0" borderId="33" xfId="0" applyFont="1" applyBorder="1" applyAlignment="1">
      <alignment horizontal="left" vertical="center" wrapText="1"/>
    </xf>
    <xf numFmtId="0" fontId="12" fillId="0" borderId="0" xfId="0" applyFont="1" applyBorder="1" applyAlignment="1">
      <alignment horizontal="left" vertical="center" wrapText="1"/>
    </xf>
    <xf numFmtId="0" fontId="12" fillId="0" borderId="34" xfId="0" applyFont="1" applyBorder="1" applyAlignment="1">
      <alignment horizontal="left" vertical="center" wrapText="1"/>
    </xf>
    <xf numFmtId="0" fontId="0" fillId="3" borderId="35" xfId="0" applyFill="1" applyBorder="1">
      <alignment vertical="center"/>
    </xf>
    <xf numFmtId="0" fontId="0" fillId="3" borderId="14" xfId="0" applyFill="1" applyBorder="1">
      <alignment vertical="center"/>
    </xf>
    <xf numFmtId="0" fontId="0" fillId="7" borderId="14" xfId="0" applyFill="1" applyBorder="1">
      <alignment vertical="center"/>
    </xf>
    <xf numFmtId="0" fontId="2" fillId="7" borderId="14" xfId="0" applyFont="1" applyFill="1" applyBorder="1">
      <alignment vertical="center"/>
    </xf>
    <xf numFmtId="0" fontId="13" fillId="0" borderId="33" xfId="0" applyFont="1" applyBorder="1">
      <alignment vertical="center"/>
    </xf>
    <xf numFmtId="0" fontId="13" fillId="0" borderId="0" xfId="0" applyFont="1" applyBorder="1">
      <alignment vertical="center"/>
    </xf>
    <xf numFmtId="0" fontId="13" fillId="0" borderId="34" xfId="0" applyFont="1" applyBorder="1">
      <alignment vertical="center"/>
    </xf>
    <xf numFmtId="0" fontId="0" fillId="7" borderId="6" xfId="0" applyFill="1" applyBorder="1">
      <alignment vertical="center"/>
    </xf>
    <xf numFmtId="0" fontId="2" fillId="7" borderId="6" xfId="0" applyFont="1" applyFill="1" applyBorder="1">
      <alignment vertical="center"/>
    </xf>
    <xf numFmtId="0" fontId="0" fillId="7" borderId="6" xfId="0" applyFont="1" applyFill="1" applyBorder="1" applyAlignment="1">
      <alignment horizontal="center" vertical="center"/>
    </xf>
    <xf numFmtId="0" fontId="2" fillId="7" borderId="6" xfId="0" applyFont="1" applyFill="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38" fontId="0" fillId="7" borderId="6" xfId="1" applyFont="1" applyFill="1" applyBorder="1">
      <alignment vertical="center"/>
    </xf>
    <xf numFmtId="38" fontId="2" fillId="7" borderId="6" xfId="1" applyFont="1" applyFill="1" applyBorder="1" applyAlignment="1">
      <alignment horizontal="right" vertical="center"/>
    </xf>
    <xf numFmtId="3" fontId="0" fillId="7" borderId="6" xfId="1" applyNumberFormat="1" applyFont="1" applyFill="1" applyBorder="1">
      <alignment vertical="center"/>
    </xf>
    <xf numFmtId="3" fontId="2" fillId="7" borderId="6" xfId="1" applyNumberFormat="1" applyFont="1" applyFill="1" applyBorder="1">
      <alignment vertical="center"/>
    </xf>
    <xf numFmtId="3" fontId="0" fillId="6" borderId="2" xfId="0" applyNumberFormat="1" applyFont="1" applyFill="1" applyBorder="1">
      <alignment vertical="center"/>
    </xf>
    <xf numFmtId="38" fontId="0" fillId="3" borderId="38" xfId="1" applyFont="1" applyFill="1" applyBorder="1">
      <alignment vertical="center"/>
    </xf>
    <xf numFmtId="38" fontId="0" fillId="6" borderId="4" xfId="1" applyFont="1" applyFill="1" applyBorder="1">
      <alignmen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0" xfId="0" applyFont="1" applyAlignment="1">
      <alignment horizontal="center" vertical="center"/>
    </xf>
    <xf numFmtId="0" fontId="0" fillId="0" borderId="14" xfId="0" applyBorder="1">
      <alignmen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0" fillId="8" borderId="0" xfId="0" applyFill="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9"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xf>
    <xf numFmtId="0" fontId="15" fillId="0" borderId="0" xfId="0" applyFont="1">
      <alignment vertical="center"/>
    </xf>
    <xf numFmtId="0" fontId="3" fillId="2" borderId="40" xfId="0" applyFont="1" applyFill="1" applyBorder="1" applyAlignment="1">
      <alignment horizontal="center" vertical="center"/>
    </xf>
    <xf numFmtId="0" fontId="2" fillId="0" borderId="1" xfId="0" applyFont="1" applyFill="1" applyBorder="1" applyAlignment="1">
      <alignment horizontal="center" vertical="center"/>
    </xf>
    <xf numFmtId="3" fontId="2" fillId="6" borderId="1" xfId="0" applyNumberFormat="1" applyFont="1" applyFill="1" applyBorder="1" applyAlignment="1">
      <alignment horizontal="right" vertical="center"/>
    </xf>
    <xf numFmtId="38" fontId="2" fillId="6" borderId="1" xfId="1" applyFont="1" applyFill="1" applyBorder="1" applyAlignment="1">
      <alignment horizontal="right" vertical="center"/>
    </xf>
    <xf numFmtId="0" fontId="16" fillId="0" borderId="0" xfId="0" applyFont="1">
      <alignment vertical="center"/>
    </xf>
    <xf numFmtId="0" fontId="5" fillId="3" borderId="2" xfId="0" applyFont="1" applyFill="1" applyBorder="1" applyAlignment="1">
      <alignment horizontal="center" vertical="center"/>
    </xf>
    <xf numFmtId="3" fontId="5" fillId="4" borderId="6" xfId="1" applyNumberFormat="1" applyFont="1" applyFill="1" applyBorder="1">
      <alignment vertical="center"/>
    </xf>
    <xf numFmtId="0" fontId="2" fillId="0" borderId="29" xfId="0" applyFont="1" applyFill="1" applyBorder="1" applyAlignment="1">
      <alignment horizontal="center" vertical="center"/>
    </xf>
    <xf numFmtId="0" fontId="2" fillId="6" borderId="29" xfId="0" applyFont="1" applyFill="1" applyBorder="1" applyAlignment="1">
      <alignment horizontal="right" vertical="center"/>
    </xf>
    <xf numFmtId="38" fontId="2" fillId="6" borderId="29" xfId="1" applyFont="1" applyFill="1" applyBorder="1" applyAlignment="1">
      <alignment horizontal="right" vertical="center"/>
    </xf>
    <xf numFmtId="0" fontId="17" fillId="0" borderId="0" xfId="0" applyFont="1">
      <alignment vertical="center"/>
    </xf>
    <xf numFmtId="0" fontId="18" fillId="0" borderId="33" xfId="0" applyFont="1" applyBorder="1">
      <alignment vertical="center"/>
    </xf>
    <xf numFmtId="0" fontId="18" fillId="0" borderId="0" xfId="0" applyFont="1" applyBorder="1">
      <alignment vertical="center"/>
    </xf>
    <xf numFmtId="0" fontId="18" fillId="0" borderId="34" xfId="0" applyFont="1" applyBorder="1">
      <alignment vertical="center"/>
    </xf>
    <xf numFmtId="0" fontId="7" fillId="0" borderId="0" xfId="0" applyFont="1" applyAlignment="1">
      <alignment horizontal="left" vertical="center"/>
    </xf>
    <xf numFmtId="38" fontId="13" fillId="0" borderId="41" xfId="1" applyFont="1" applyBorder="1">
      <alignment vertical="center"/>
    </xf>
    <xf numFmtId="0" fontId="7" fillId="0" borderId="0" xfId="0" applyFont="1">
      <alignment vertical="center"/>
    </xf>
    <xf numFmtId="0" fontId="12" fillId="0" borderId="36" xfId="0" applyFont="1" applyBorder="1" applyAlignment="1">
      <alignment horizontal="left" vertical="center" wrapText="1"/>
    </xf>
    <xf numFmtId="0" fontId="12" fillId="0" borderId="42" xfId="0" applyFont="1" applyBorder="1" applyAlignment="1">
      <alignment horizontal="left" vertical="center" wrapText="1"/>
    </xf>
    <xf numFmtId="0" fontId="12" fillId="0" borderId="37" xfId="0" applyFont="1" applyBorder="1" applyAlignment="1">
      <alignment horizontal="left" vertical="center" wrapText="1"/>
    </xf>
    <xf numFmtId="0" fontId="18" fillId="0" borderId="36" xfId="0" applyFont="1" applyBorder="1">
      <alignment vertical="center"/>
    </xf>
    <xf numFmtId="0" fontId="18" fillId="0" borderId="42" xfId="0" applyFont="1" applyBorder="1">
      <alignment vertical="center"/>
    </xf>
    <xf numFmtId="0" fontId="13" fillId="0" borderId="43" xfId="0" applyFont="1" applyBorder="1">
      <alignment vertical="center"/>
    </xf>
    <xf numFmtId="0" fontId="18" fillId="0" borderId="37" xfId="0" applyFont="1" applyBorder="1">
      <alignment vertical="center"/>
    </xf>
  </cellXfs>
  <cellStyles count="2">
    <cellStyle name="標準" xfId="0" builtinId="0"/>
    <cellStyle name="桁区切り" xfId="1" builtinId="6"/>
  </cellStyles>
  <dxfs count="5">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colors>
    <mruColors>
      <color rgb="FF2F5597"/>
      <color rgb="FF31C531"/>
      <color rgb="FF319F3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755015</xdr:colOff>
      <xdr:row>53</xdr:row>
      <xdr:rowOff>80010</xdr:rowOff>
    </xdr:from>
    <xdr:to xmlns:xdr="http://schemas.openxmlformats.org/drawingml/2006/spreadsheetDrawing">
      <xdr:col>7</xdr:col>
      <xdr:colOff>952500</xdr:colOff>
      <xdr:row>56</xdr:row>
      <xdr:rowOff>66040</xdr:rowOff>
    </xdr:to>
    <xdr:sp macro="" textlink="">
      <xdr:nvSpPr>
        <xdr:cNvPr id="2" name="四角形 2"/>
        <xdr:cNvSpPr/>
      </xdr:nvSpPr>
      <xdr:spPr>
        <a:xfrm>
          <a:off x="4453890" y="12329160"/>
          <a:ext cx="2102485" cy="6718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pPr algn="l"/>
          <a:r>
            <a:rPr kumimoji="1" lang="ja-JP" altLang="en-US" sz="900" b="1">
              <a:solidFill>
                <a:srgbClr val="FF0000"/>
              </a:solidFill>
            </a:rPr>
            <a:t>更新する対象設備・機器に係る補助対象経費の合計金額は３０万円以上（税</a:t>
          </a:r>
          <a:r>
            <a:rPr kumimoji="1" lang="ja-JP" altLang="en-US" sz="900" b="1">
              <a:solidFill>
                <a:srgbClr val="FF0000"/>
              </a:solidFill>
            </a:rPr>
            <a:t>抜）</a:t>
          </a:r>
          <a:r>
            <a:rPr kumimoji="1" lang="ja-JP" altLang="en-US" sz="900" b="1">
              <a:solidFill>
                <a:srgbClr val="FF0000"/>
              </a:solidFill>
            </a:rPr>
            <a:t>である必要があります。</a:t>
          </a:r>
          <a:endParaRPr kumimoji="1" lang="ja-JP" altLang="en-US" sz="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746760</xdr:colOff>
      <xdr:row>49</xdr:row>
      <xdr:rowOff>123825</xdr:rowOff>
    </xdr:from>
    <xdr:to xmlns:xdr="http://schemas.openxmlformats.org/drawingml/2006/spreadsheetDrawing">
      <xdr:col>7</xdr:col>
      <xdr:colOff>944245</xdr:colOff>
      <xdr:row>52</xdr:row>
      <xdr:rowOff>110490</xdr:rowOff>
    </xdr:to>
    <xdr:sp macro="" textlink="">
      <xdr:nvSpPr>
        <xdr:cNvPr id="2" name="四角形 1"/>
        <xdr:cNvSpPr/>
      </xdr:nvSpPr>
      <xdr:spPr>
        <a:xfrm>
          <a:off x="4351655" y="11458575"/>
          <a:ext cx="2102485" cy="67246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pPr algn="l"/>
          <a:r>
            <a:rPr kumimoji="1" lang="ja-JP" altLang="en-US" sz="900" b="1">
              <a:solidFill>
                <a:srgbClr val="FF0000"/>
              </a:solidFill>
            </a:rPr>
            <a:t>更新する対象設備・機器に係る補助対象経費の合計金額は３０万円以上（税</a:t>
          </a:r>
          <a:r>
            <a:rPr kumimoji="1" lang="ja-JP" altLang="en-US" sz="900" b="1">
              <a:solidFill>
                <a:srgbClr val="FF0000"/>
              </a:solidFill>
            </a:rPr>
            <a:t>抜）</a:t>
          </a:r>
          <a:r>
            <a:rPr kumimoji="1" lang="ja-JP" altLang="en-US" sz="900" b="1">
              <a:solidFill>
                <a:srgbClr val="FF0000"/>
              </a:solidFill>
            </a:rPr>
            <a:t>である必要があります。</a:t>
          </a:r>
          <a:endParaRPr kumimoji="1" lang="ja-JP" altLang="en-US" sz="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143510</xdr:colOff>
      <xdr:row>11</xdr:row>
      <xdr:rowOff>130810</xdr:rowOff>
    </xdr:from>
    <xdr:to xmlns:xdr="http://schemas.openxmlformats.org/drawingml/2006/spreadsheetDrawing">
      <xdr:col>9</xdr:col>
      <xdr:colOff>552450</xdr:colOff>
      <xdr:row>11</xdr:row>
      <xdr:rowOff>139700</xdr:rowOff>
    </xdr:to>
    <xdr:sp macro="" textlink="">
      <xdr:nvSpPr>
        <xdr:cNvPr id="3" name="直線 3"/>
        <xdr:cNvSpPr/>
      </xdr:nvSpPr>
      <xdr:spPr>
        <a:xfrm flipV="1">
          <a:off x="6605905" y="2660650"/>
          <a:ext cx="561340" cy="88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99695</xdr:colOff>
      <xdr:row>12</xdr:row>
      <xdr:rowOff>132080</xdr:rowOff>
    </xdr:from>
    <xdr:to xmlns:xdr="http://schemas.openxmlformats.org/drawingml/2006/spreadsheetDrawing">
      <xdr:col>9</xdr:col>
      <xdr:colOff>507365</xdr:colOff>
      <xdr:row>12</xdr:row>
      <xdr:rowOff>140970</xdr:rowOff>
    </xdr:to>
    <xdr:sp macro="" textlink="">
      <xdr:nvSpPr>
        <xdr:cNvPr id="4" name="直線 4"/>
        <xdr:cNvSpPr/>
      </xdr:nvSpPr>
      <xdr:spPr>
        <a:xfrm flipV="1">
          <a:off x="6562090" y="2890520"/>
          <a:ext cx="560070" cy="88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127635</xdr:colOff>
      <xdr:row>12</xdr:row>
      <xdr:rowOff>193040</xdr:rowOff>
    </xdr:from>
    <xdr:to xmlns:xdr="http://schemas.openxmlformats.org/drawingml/2006/spreadsheetDrawing">
      <xdr:col>9</xdr:col>
      <xdr:colOff>540385</xdr:colOff>
      <xdr:row>13</xdr:row>
      <xdr:rowOff>86995</xdr:rowOff>
    </xdr:to>
    <xdr:sp macro="" textlink="">
      <xdr:nvSpPr>
        <xdr:cNvPr id="5" name="直線 5"/>
        <xdr:cNvSpPr/>
      </xdr:nvSpPr>
      <xdr:spPr>
        <a:xfrm flipV="1">
          <a:off x="6590030" y="2951480"/>
          <a:ext cx="565150" cy="12255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13</xdr:col>
      <xdr:colOff>666115</xdr:colOff>
      <xdr:row>11</xdr:row>
      <xdr:rowOff>28575</xdr:rowOff>
    </xdr:from>
    <xdr:to xmlns:xdr="http://schemas.openxmlformats.org/drawingml/2006/spreadsheetDrawing">
      <xdr:col>18</xdr:col>
      <xdr:colOff>421005</xdr:colOff>
      <xdr:row>15</xdr:row>
      <xdr:rowOff>200025</xdr:rowOff>
    </xdr:to>
    <xdr:sp macro="" textlink="">
      <xdr:nvSpPr>
        <xdr:cNvPr id="6" name="四角形 4"/>
        <xdr:cNvSpPr/>
      </xdr:nvSpPr>
      <xdr:spPr>
        <a:xfrm>
          <a:off x="10325100" y="2558415"/>
          <a:ext cx="3183890" cy="10858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pPr algn="l"/>
          <a:r>
            <a:rPr kumimoji="1" lang="ja-JP" altLang="en-US" sz="1400" b="1">
              <a:solidFill>
                <a:srgbClr val="FF0000"/>
              </a:solidFill>
            </a:rPr>
            <a:t>更新する対象設備・機器に係る補助対象経費の合計金額は３０万円以上（税</a:t>
          </a:r>
          <a:r>
            <a:rPr kumimoji="1" lang="ja-JP" altLang="en-US" sz="1400" b="1">
              <a:solidFill>
                <a:srgbClr val="FF0000"/>
              </a:solidFill>
            </a:rPr>
            <a:t>抜）</a:t>
          </a:r>
          <a:r>
            <a:rPr kumimoji="1" lang="ja-JP" altLang="en-US" sz="1400" b="1">
              <a:solidFill>
                <a:srgbClr val="FF0000"/>
              </a:solidFill>
            </a:rPr>
            <a:t>である必要があります。</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BF92E1"/>
  </sheetPr>
  <dimension ref="A1:Q62"/>
  <sheetViews>
    <sheetView showGridLines="0" tabSelected="1" view="pageBreakPreview" zoomScaleNormal="85" zoomScaleSheetLayoutView="100" workbookViewId="0">
      <selection activeCell="A2" sqref="A2"/>
    </sheetView>
  </sheetViews>
  <sheetFormatPr defaultRowHeight="18"/>
  <cols>
    <col min="1" max="1" width="3.58203125" customWidth="1"/>
    <col min="2" max="2" width="6.58203125" customWidth="1"/>
    <col min="3" max="3" width="25.8984375" customWidth="1"/>
    <col min="4" max="5" width="6.25" customWidth="1"/>
    <col min="6" max="8" width="12.5" customWidth="1"/>
    <col min="9" max="9" width="2" customWidth="1"/>
    <col min="11" max="11" width="14.19921875" customWidth="1"/>
    <col min="12" max="12" width="18.09765625" customWidth="1"/>
    <col min="13" max="14" width="14.19921875" customWidth="1"/>
    <col min="16" max="16" width="16.796875" customWidth="1"/>
    <col min="17" max="17" width="26.59765625" customWidth="1"/>
  </cols>
  <sheetData>
    <row r="1" spans="1:17">
      <c r="A1" t="s">
        <v>81</v>
      </c>
    </row>
    <row r="4" spans="1:17">
      <c r="B4" t="s">
        <v>49</v>
      </c>
      <c r="K4" s="69" t="s">
        <v>66</v>
      </c>
      <c r="L4" s="69" t="s">
        <v>67</v>
      </c>
      <c r="N4" s="72" t="s">
        <v>4</v>
      </c>
      <c r="O4" s="73" t="s">
        <v>8</v>
      </c>
      <c r="P4" s="73" t="s">
        <v>40</v>
      </c>
      <c r="Q4" s="73" t="s">
        <v>26</v>
      </c>
    </row>
    <row r="5" spans="1:17">
      <c r="B5" t="s">
        <v>54</v>
      </c>
      <c r="H5" s="40" t="s">
        <v>41</v>
      </c>
      <c r="K5" s="70" t="s">
        <v>64</v>
      </c>
      <c r="L5" s="70" t="s">
        <v>21</v>
      </c>
      <c r="N5" s="61" t="s">
        <v>47</v>
      </c>
      <c r="O5" s="64" t="s">
        <v>10</v>
      </c>
      <c r="P5" s="64" t="s">
        <v>71</v>
      </c>
      <c r="Q5" s="64" t="s">
        <v>72</v>
      </c>
    </row>
    <row r="6" spans="1:17">
      <c r="B6" s="2" t="s">
        <v>53</v>
      </c>
      <c r="C6" s="11"/>
      <c r="D6" s="11" t="s">
        <v>1</v>
      </c>
      <c r="E6" s="11" t="s">
        <v>8</v>
      </c>
      <c r="F6" s="11" t="s">
        <v>2</v>
      </c>
      <c r="G6" s="11" t="s">
        <v>7</v>
      </c>
      <c r="H6" s="60" t="s">
        <v>4</v>
      </c>
      <c r="K6" s="71" t="s">
        <v>63</v>
      </c>
      <c r="L6" s="71" t="s">
        <v>65</v>
      </c>
      <c r="N6" s="61" t="s">
        <v>48</v>
      </c>
      <c r="O6" s="64" t="s">
        <v>23</v>
      </c>
      <c r="P6" s="64" t="s">
        <v>68</v>
      </c>
      <c r="Q6" s="64" t="s">
        <v>11</v>
      </c>
    </row>
    <row r="7" spans="1:17">
      <c r="B7" s="3" t="s">
        <v>38</v>
      </c>
      <c r="C7" s="12" t="s">
        <v>72</v>
      </c>
      <c r="D7" s="21">
        <v>1</v>
      </c>
      <c r="E7" s="31" t="s">
        <v>10</v>
      </c>
      <c r="F7" s="41">
        <v>350000</v>
      </c>
      <c r="G7" s="48">
        <f t="shared" ref="G7:G27" si="0">D7*F7</f>
        <v>350000</v>
      </c>
      <c r="H7" s="61" t="s">
        <v>47</v>
      </c>
      <c r="P7" s="64" t="s">
        <v>22</v>
      </c>
      <c r="Q7" s="64" t="s">
        <v>27</v>
      </c>
    </row>
    <row r="8" spans="1:17">
      <c r="B8" s="4"/>
      <c r="C8" s="12" t="s">
        <v>11</v>
      </c>
      <c r="D8" s="21">
        <v>1</v>
      </c>
      <c r="E8" s="31" t="s">
        <v>23</v>
      </c>
      <c r="F8" s="41">
        <v>25000</v>
      </c>
      <c r="G8" s="48">
        <f t="shared" si="0"/>
        <v>25000</v>
      </c>
      <c r="H8" s="61" t="s">
        <v>47</v>
      </c>
      <c r="Q8" s="64" t="s">
        <v>3</v>
      </c>
    </row>
    <row r="9" spans="1:17">
      <c r="B9" s="4"/>
      <c r="C9" s="12" t="s">
        <v>27</v>
      </c>
      <c r="D9" s="21">
        <v>1</v>
      </c>
      <c r="E9" s="31" t="s">
        <v>23</v>
      </c>
      <c r="F9" s="41">
        <v>35000</v>
      </c>
      <c r="G9" s="48">
        <f t="shared" si="0"/>
        <v>35000</v>
      </c>
      <c r="H9" s="61" t="s">
        <v>47</v>
      </c>
      <c r="Q9" s="64" t="s">
        <v>29</v>
      </c>
    </row>
    <row r="10" spans="1:17">
      <c r="B10" s="4"/>
      <c r="C10" s="12" t="s">
        <v>3</v>
      </c>
      <c r="D10" s="21">
        <v>1</v>
      </c>
      <c r="E10" s="31" t="s">
        <v>23</v>
      </c>
      <c r="F10" s="41">
        <v>5000</v>
      </c>
      <c r="G10" s="48">
        <f t="shared" si="0"/>
        <v>5000</v>
      </c>
      <c r="H10" s="61" t="s">
        <v>47</v>
      </c>
      <c r="Q10" s="64" t="s">
        <v>30</v>
      </c>
    </row>
    <row r="11" spans="1:17">
      <c r="B11" s="4"/>
      <c r="C11" s="12" t="s">
        <v>29</v>
      </c>
      <c r="D11" s="21">
        <v>1</v>
      </c>
      <c r="E11" s="31" t="s">
        <v>23</v>
      </c>
      <c r="F11" s="41">
        <v>3000</v>
      </c>
      <c r="G11" s="48">
        <f t="shared" si="0"/>
        <v>3000</v>
      </c>
      <c r="H11" s="61" t="s">
        <v>47</v>
      </c>
      <c r="Q11" s="64" t="s">
        <v>25</v>
      </c>
    </row>
    <row r="12" spans="1:17">
      <c r="B12" s="4"/>
      <c r="C12" s="12" t="s">
        <v>30</v>
      </c>
      <c r="D12" s="21">
        <v>1</v>
      </c>
      <c r="E12" s="31" t="s">
        <v>23</v>
      </c>
      <c r="F12" s="41">
        <v>20000</v>
      </c>
      <c r="G12" s="48">
        <f t="shared" si="0"/>
        <v>20000</v>
      </c>
      <c r="H12" s="61" t="s">
        <v>48</v>
      </c>
      <c r="Q12" s="74" t="s">
        <v>69</v>
      </c>
    </row>
    <row r="13" spans="1:17">
      <c r="B13" s="5"/>
      <c r="C13" s="12" t="s">
        <v>25</v>
      </c>
      <c r="D13" s="21">
        <v>1</v>
      </c>
      <c r="E13" s="31" t="s">
        <v>23</v>
      </c>
      <c r="F13" s="42">
        <v>0</v>
      </c>
      <c r="G13" s="48">
        <f t="shared" si="0"/>
        <v>0</v>
      </c>
      <c r="H13" s="61" t="s">
        <v>48</v>
      </c>
      <c r="Q13" s="64" t="s">
        <v>62</v>
      </c>
    </row>
    <row r="14" spans="1:17">
      <c r="B14" s="4" t="s">
        <v>39</v>
      </c>
      <c r="C14" s="12" t="s">
        <v>69</v>
      </c>
      <c r="D14" s="22">
        <v>1</v>
      </c>
      <c r="E14" s="31" t="s">
        <v>10</v>
      </c>
      <c r="F14" s="43">
        <v>300000</v>
      </c>
      <c r="G14" s="49">
        <f t="shared" si="0"/>
        <v>300000</v>
      </c>
      <c r="H14" s="61" t="s">
        <v>47</v>
      </c>
      <c r="Q14" s="64" t="s">
        <v>3</v>
      </c>
    </row>
    <row r="15" spans="1:17">
      <c r="B15" s="4"/>
      <c r="C15" s="12" t="s">
        <v>62</v>
      </c>
      <c r="D15" s="21">
        <v>1</v>
      </c>
      <c r="E15" s="31" t="s">
        <v>23</v>
      </c>
      <c r="F15" s="41">
        <v>30000</v>
      </c>
      <c r="G15" s="50">
        <f t="shared" si="0"/>
        <v>30000</v>
      </c>
      <c r="H15" s="61" t="s">
        <v>47</v>
      </c>
      <c r="Q15" s="64" t="s">
        <v>15</v>
      </c>
    </row>
    <row r="16" spans="1:17">
      <c r="B16" s="4"/>
      <c r="C16" s="12" t="s">
        <v>3</v>
      </c>
      <c r="D16" s="21">
        <v>1</v>
      </c>
      <c r="E16" s="31" t="s">
        <v>23</v>
      </c>
      <c r="F16" s="41">
        <v>10000</v>
      </c>
      <c r="G16" s="50">
        <f t="shared" si="0"/>
        <v>10000</v>
      </c>
      <c r="H16" s="61" t="s">
        <v>48</v>
      </c>
      <c r="Q16" s="64" t="s">
        <v>25</v>
      </c>
    </row>
    <row r="17" spans="1:17">
      <c r="B17" s="4"/>
      <c r="C17" s="12" t="s">
        <v>15</v>
      </c>
      <c r="D17" s="21">
        <v>1</v>
      </c>
      <c r="E17" s="31" t="s">
        <v>23</v>
      </c>
      <c r="F17" s="41">
        <v>15000</v>
      </c>
      <c r="G17" s="50">
        <f t="shared" si="0"/>
        <v>15000</v>
      </c>
      <c r="H17" s="61" t="s">
        <v>48</v>
      </c>
      <c r="Q17" s="64" t="s">
        <v>70</v>
      </c>
    </row>
    <row r="18" spans="1:17">
      <c r="B18" s="4"/>
      <c r="C18" s="12" t="s">
        <v>25</v>
      </c>
      <c r="D18" s="21">
        <v>1</v>
      </c>
      <c r="E18" s="31" t="s">
        <v>23</v>
      </c>
      <c r="F18" s="41">
        <v>10000</v>
      </c>
      <c r="G18" s="50">
        <f t="shared" si="0"/>
        <v>10000</v>
      </c>
      <c r="H18" s="61" t="s">
        <v>47</v>
      </c>
      <c r="Q18" s="64" t="s">
        <v>17</v>
      </c>
    </row>
    <row r="19" spans="1:17">
      <c r="B19" s="4"/>
      <c r="C19" s="12"/>
      <c r="D19" s="21">
        <v>0</v>
      </c>
      <c r="E19" s="31"/>
      <c r="F19" s="41">
        <v>0</v>
      </c>
      <c r="G19" s="50">
        <f t="shared" si="0"/>
        <v>0</v>
      </c>
      <c r="H19" s="61" t="s">
        <v>48</v>
      </c>
      <c r="Q19" s="64" t="s">
        <v>20</v>
      </c>
    </row>
    <row r="20" spans="1:17">
      <c r="B20" s="4"/>
      <c r="C20" s="12"/>
      <c r="D20" s="21">
        <v>0</v>
      </c>
      <c r="E20" s="31"/>
      <c r="F20" s="41">
        <v>0</v>
      </c>
      <c r="G20" s="50">
        <f t="shared" si="0"/>
        <v>0</v>
      </c>
      <c r="H20" s="61" t="s">
        <v>48</v>
      </c>
      <c r="Q20" s="64" t="s">
        <v>15</v>
      </c>
    </row>
    <row r="21" spans="1:17">
      <c r="B21" s="3" t="s">
        <v>36</v>
      </c>
      <c r="C21" s="12" t="s">
        <v>70</v>
      </c>
      <c r="D21" s="21">
        <v>10</v>
      </c>
      <c r="E21" s="31" t="s">
        <v>10</v>
      </c>
      <c r="F21" s="41">
        <v>18500</v>
      </c>
      <c r="G21" s="50">
        <f t="shared" si="0"/>
        <v>185000</v>
      </c>
      <c r="H21" s="61" t="s">
        <v>47</v>
      </c>
      <c r="Q21" s="64" t="s">
        <v>25</v>
      </c>
    </row>
    <row r="22" spans="1:17">
      <c r="B22" s="4"/>
      <c r="C22" s="12" t="s">
        <v>17</v>
      </c>
      <c r="D22" s="21">
        <v>10</v>
      </c>
      <c r="E22" s="31" t="s">
        <v>23</v>
      </c>
      <c r="F22" s="41">
        <v>10000</v>
      </c>
      <c r="G22" s="50">
        <f t="shared" si="0"/>
        <v>100000</v>
      </c>
      <c r="H22" s="61" t="s">
        <v>47</v>
      </c>
      <c r="Q22" s="64"/>
    </row>
    <row r="23" spans="1:17">
      <c r="B23" s="4"/>
      <c r="C23" s="12" t="s">
        <v>20</v>
      </c>
      <c r="D23" s="21">
        <v>1</v>
      </c>
      <c r="E23" s="31" t="s">
        <v>23</v>
      </c>
      <c r="F23" s="41">
        <v>78000</v>
      </c>
      <c r="G23" s="50">
        <f t="shared" si="0"/>
        <v>78000</v>
      </c>
      <c r="H23" s="61" t="s">
        <v>48</v>
      </c>
      <c r="Q23" s="64"/>
    </row>
    <row r="24" spans="1:17">
      <c r="B24" s="4"/>
      <c r="C24" s="12" t="s">
        <v>15</v>
      </c>
      <c r="D24" s="21">
        <v>1</v>
      </c>
      <c r="E24" s="31" t="s">
        <v>23</v>
      </c>
      <c r="F24" s="41">
        <v>50000</v>
      </c>
      <c r="G24" s="50">
        <f t="shared" si="0"/>
        <v>50000</v>
      </c>
      <c r="H24" s="61" t="s">
        <v>48</v>
      </c>
      <c r="Q24" s="64"/>
    </row>
    <row r="25" spans="1:17">
      <c r="B25" s="4"/>
      <c r="C25" s="12" t="s">
        <v>25</v>
      </c>
      <c r="D25" s="21">
        <v>1</v>
      </c>
      <c r="E25" s="31" t="s">
        <v>23</v>
      </c>
      <c r="F25" s="41">
        <v>35000</v>
      </c>
      <c r="G25" s="50">
        <f t="shared" si="0"/>
        <v>35000</v>
      </c>
      <c r="H25" s="61" t="s">
        <v>47</v>
      </c>
      <c r="Q25" s="64"/>
    </row>
    <row r="26" spans="1:17">
      <c r="B26" s="4"/>
      <c r="C26" s="12"/>
      <c r="D26" s="21"/>
      <c r="E26" s="31"/>
      <c r="F26" s="41"/>
      <c r="G26" s="50">
        <f t="shared" si="0"/>
        <v>0</v>
      </c>
      <c r="H26" s="61" t="s">
        <v>48</v>
      </c>
      <c r="Q26" s="64"/>
    </row>
    <row r="27" spans="1:17" ht="18.75">
      <c r="B27" s="4"/>
      <c r="C27" s="12"/>
      <c r="D27" s="21"/>
      <c r="E27" s="31"/>
      <c r="F27" s="41"/>
      <c r="G27" s="50">
        <f t="shared" si="0"/>
        <v>0</v>
      </c>
      <c r="H27" s="61" t="s">
        <v>48</v>
      </c>
      <c r="Q27" s="64"/>
    </row>
    <row r="28" spans="1:17" ht="18.75">
      <c r="B28" s="6" t="s">
        <v>33</v>
      </c>
      <c r="C28" s="6"/>
      <c r="D28" s="6"/>
      <c r="E28" s="6"/>
      <c r="F28" s="6"/>
      <c r="G28" s="51">
        <f>SUM(G7:G27)</f>
        <v>1251000</v>
      </c>
      <c r="H28" s="62"/>
      <c r="Q28" s="64"/>
    </row>
    <row r="29" spans="1:17">
      <c r="B29" s="7" t="s">
        <v>24</v>
      </c>
      <c r="C29" s="7"/>
      <c r="D29" s="7"/>
      <c r="E29" s="7"/>
      <c r="F29" s="7"/>
      <c r="G29" s="52">
        <v>-251000</v>
      </c>
      <c r="H29" s="64"/>
    </row>
    <row r="30" spans="1:17">
      <c r="B30" s="7" t="s">
        <v>42</v>
      </c>
      <c r="C30" s="7"/>
      <c r="D30" s="7"/>
      <c r="E30" s="7"/>
      <c r="F30" s="7"/>
      <c r="G30" s="48">
        <f>SUM(G28:G29)</f>
        <v>1000000</v>
      </c>
      <c r="H30" s="63"/>
    </row>
    <row r="31" spans="1:17">
      <c r="A31" s="1"/>
      <c r="B31" s="1"/>
      <c r="C31" s="1"/>
      <c r="D31" s="1"/>
      <c r="E31" s="1"/>
      <c r="F31" s="1"/>
      <c r="G31" s="1"/>
      <c r="H31" s="1"/>
    </row>
    <row r="32" spans="1:17">
      <c r="A32" s="1"/>
      <c r="B32" s="1"/>
      <c r="C32" s="1"/>
      <c r="D32" s="1"/>
      <c r="E32" s="1"/>
      <c r="F32" s="1"/>
      <c r="G32" s="1"/>
      <c r="H32" s="1"/>
    </row>
    <row r="33" spans="2:8">
      <c r="B33" s="1" t="s">
        <v>37</v>
      </c>
      <c r="H33" s="40" t="s">
        <v>41</v>
      </c>
    </row>
    <row r="34" spans="2:8" ht="18.75">
      <c r="B34" s="2" t="s">
        <v>51</v>
      </c>
      <c r="C34" s="11"/>
      <c r="D34" s="23" t="s">
        <v>45</v>
      </c>
      <c r="E34" s="23"/>
      <c r="F34" s="11" t="s">
        <v>46</v>
      </c>
      <c r="G34" s="23" t="s">
        <v>12</v>
      </c>
      <c r="H34" s="60" t="s">
        <v>4</v>
      </c>
    </row>
    <row r="35" spans="2:8" ht="18.75">
      <c r="B35" s="3" t="s">
        <v>38</v>
      </c>
      <c r="C35" s="13" t="s">
        <v>28</v>
      </c>
      <c r="D35" s="24">
        <v>350000</v>
      </c>
      <c r="E35" s="32"/>
      <c r="F35" s="44">
        <f t="shared" ref="F35:F42" si="1">ROUND(D35/$D$44*$D$45,0)</f>
        <v>-70224</v>
      </c>
      <c r="G35" s="53">
        <f t="shared" ref="G35:G43" si="2">D35+F35</f>
        <v>279776</v>
      </c>
      <c r="H35" s="61" t="s">
        <v>47</v>
      </c>
    </row>
    <row r="36" spans="2:8" ht="18.75">
      <c r="B36" s="4"/>
      <c r="C36" s="13" t="s">
        <v>44</v>
      </c>
      <c r="D36" s="24">
        <v>60000</v>
      </c>
      <c r="E36" s="32"/>
      <c r="F36" s="44">
        <f t="shared" si="1"/>
        <v>-12038</v>
      </c>
      <c r="G36" s="53">
        <f t="shared" si="2"/>
        <v>47962</v>
      </c>
      <c r="H36" s="61" t="s">
        <v>47</v>
      </c>
    </row>
    <row r="37" spans="2:8" ht="18.75">
      <c r="B37" s="4"/>
      <c r="C37" s="14" t="s">
        <v>31</v>
      </c>
      <c r="D37" s="25">
        <v>28000</v>
      </c>
      <c r="E37" s="33"/>
      <c r="F37" s="44">
        <f t="shared" si="1"/>
        <v>-5618</v>
      </c>
      <c r="G37" s="54">
        <f t="shared" si="2"/>
        <v>22382</v>
      </c>
      <c r="H37" s="61" t="s">
        <v>48</v>
      </c>
    </row>
    <row r="38" spans="2:8" ht="18.75">
      <c r="B38" s="3" t="s">
        <v>39</v>
      </c>
      <c r="C38" s="13" t="s">
        <v>28</v>
      </c>
      <c r="D38" s="24">
        <v>300000</v>
      </c>
      <c r="E38" s="32"/>
      <c r="F38" s="44">
        <f t="shared" si="1"/>
        <v>-60192</v>
      </c>
      <c r="G38" s="53">
        <f t="shared" si="2"/>
        <v>239808</v>
      </c>
      <c r="H38" s="61" t="s">
        <v>47</v>
      </c>
    </row>
    <row r="39" spans="2:8" ht="18.75">
      <c r="B39" s="4"/>
      <c r="C39" s="13" t="s">
        <v>44</v>
      </c>
      <c r="D39" s="24">
        <v>40000</v>
      </c>
      <c r="E39" s="32"/>
      <c r="F39" s="44">
        <f t="shared" si="1"/>
        <v>-8026</v>
      </c>
      <c r="G39" s="53">
        <f t="shared" si="2"/>
        <v>31974</v>
      </c>
      <c r="H39" s="61" t="s">
        <v>47</v>
      </c>
    </row>
    <row r="40" spans="2:8" ht="18.75">
      <c r="B40" s="4"/>
      <c r="C40" s="14" t="s">
        <v>31</v>
      </c>
      <c r="D40" s="25">
        <v>25000</v>
      </c>
      <c r="E40" s="33"/>
      <c r="F40" s="44">
        <f t="shared" si="1"/>
        <v>-5016</v>
      </c>
      <c r="G40" s="54">
        <f t="shared" si="2"/>
        <v>19984</v>
      </c>
      <c r="H40" s="61" t="s">
        <v>48</v>
      </c>
    </row>
    <row r="41" spans="2:8" ht="18.75">
      <c r="B41" s="3" t="s">
        <v>36</v>
      </c>
      <c r="C41" s="13" t="s">
        <v>28</v>
      </c>
      <c r="D41" s="24">
        <v>320000</v>
      </c>
      <c r="E41" s="32"/>
      <c r="F41" s="44">
        <f t="shared" si="1"/>
        <v>-64205</v>
      </c>
      <c r="G41" s="53">
        <f t="shared" si="2"/>
        <v>255795</v>
      </c>
      <c r="H41" s="61" t="s">
        <v>47</v>
      </c>
    </row>
    <row r="42" spans="2:8" ht="18.75">
      <c r="B42" s="4"/>
      <c r="C42" s="13" t="s">
        <v>44</v>
      </c>
      <c r="D42" s="24">
        <v>0</v>
      </c>
      <c r="E42" s="32"/>
      <c r="F42" s="44">
        <f t="shared" si="1"/>
        <v>0</v>
      </c>
      <c r="G42" s="53">
        <f t="shared" si="2"/>
        <v>0</v>
      </c>
      <c r="H42" s="61" t="s">
        <v>47</v>
      </c>
    </row>
    <row r="43" spans="2:8" ht="18.75">
      <c r="B43" s="8"/>
      <c r="C43" s="14" t="s">
        <v>31</v>
      </c>
      <c r="D43" s="25">
        <v>128000</v>
      </c>
      <c r="E43" s="33"/>
      <c r="F43" s="44">
        <f>D45-SUM(F35:F42)</f>
        <v>-25681</v>
      </c>
      <c r="G43" s="55">
        <f t="shared" si="2"/>
        <v>102319</v>
      </c>
      <c r="H43" s="61" t="s">
        <v>48</v>
      </c>
    </row>
    <row r="44" spans="2:8" ht="18.75">
      <c r="B44" s="9" t="s">
        <v>33</v>
      </c>
      <c r="C44" s="15"/>
      <c r="D44" s="26">
        <f>SUM(D35:E43)</f>
        <v>1251000</v>
      </c>
      <c r="E44" s="34"/>
      <c r="F44" s="45"/>
      <c r="G44" s="56"/>
      <c r="H44" s="65"/>
    </row>
    <row r="45" spans="2:8" ht="18.75">
      <c r="B45" s="10" t="s">
        <v>14</v>
      </c>
      <c r="C45" s="16"/>
      <c r="D45" s="27">
        <v>-251000</v>
      </c>
      <c r="E45" s="35"/>
      <c r="F45" s="46"/>
      <c r="G45" s="57"/>
      <c r="H45" s="66"/>
    </row>
    <row r="46" spans="2:8">
      <c r="B46" s="10" t="s">
        <v>42</v>
      </c>
      <c r="C46" s="17"/>
      <c r="D46" s="28">
        <f>SUM(D44:E45)</f>
        <v>1000000</v>
      </c>
      <c r="E46" s="36"/>
      <c r="F46" s="47" t="s">
        <v>82</v>
      </c>
      <c r="G46" s="58"/>
      <c r="H46" s="66"/>
    </row>
    <row r="47" spans="2:8">
      <c r="E47" s="37"/>
      <c r="F47" s="37" t="s">
        <v>52</v>
      </c>
      <c r="G47" s="37"/>
    </row>
    <row r="48" spans="2:8">
      <c r="E48" s="37"/>
      <c r="F48" s="37"/>
      <c r="G48" s="37"/>
    </row>
    <row r="49" spans="2:8" s="1" customFormat="1">
      <c r="B49" s="1" t="s">
        <v>83</v>
      </c>
    </row>
    <row r="50" spans="2:8">
      <c r="B50" s="3" t="s">
        <v>38</v>
      </c>
      <c r="C50" s="18" t="s">
        <v>40</v>
      </c>
      <c r="D50" s="29" t="s">
        <v>71</v>
      </c>
      <c r="E50" s="38"/>
    </row>
    <row r="51" spans="2:8">
      <c r="B51" s="4"/>
      <c r="C51" s="19" t="s">
        <v>28</v>
      </c>
      <c r="D51" s="30">
        <f>G35</f>
        <v>279776</v>
      </c>
      <c r="E51" s="39"/>
    </row>
    <row r="52" spans="2:8">
      <c r="B52" s="4"/>
      <c r="C52" s="19" t="s">
        <v>0</v>
      </c>
      <c r="D52" s="30">
        <f>G36</f>
        <v>47962</v>
      </c>
      <c r="E52" s="39"/>
    </row>
    <row r="53" spans="2:8">
      <c r="B53" s="4"/>
      <c r="C53" s="19" t="s">
        <v>19</v>
      </c>
      <c r="D53" s="30">
        <f>D51+D52</f>
        <v>327738</v>
      </c>
      <c r="E53" s="39"/>
    </row>
    <row r="54" spans="2:8">
      <c r="B54" s="3" t="s">
        <v>39</v>
      </c>
      <c r="C54" s="19" t="s">
        <v>40</v>
      </c>
      <c r="D54" s="29" t="s">
        <v>68</v>
      </c>
      <c r="E54" s="38"/>
    </row>
    <row r="55" spans="2:8">
      <c r="B55" s="4"/>
      <c r="C55" s="19" t="s">
        <v>28</v>
      </c>
      <c r="D55" s="30">
        <f>G38</f>
        <v>239808</v>
      </c>
      <c r="E55" s="39"/>
    </row>
    <row r="56" spans="2:8">
      <c r="B56" s="4"/>
      <c r="C56" s="19" t="s">
        <v>0</v>
      </c>
      <c r="D56" s="30">
        <f>G39</f>
        <v>31974</v>
      </c>
      <c r="E56" s="39"/>
    </row>
    <row r="57" spans="2:8">
      <c r="B57" s="4"/>
      <c r="C57" s="19" t="s">
        <v>19</v>
      </c>
      <c r="D57" s="30">
        <f>D55+D56</f>
        <v>271782</v>
      </c>
      <c r="E57" s="39"/>
    </row>
    <row r="58" spans="2:8">
      <c r="B58" s="3" t="s">
        <v>36</v>
      </c>
      <c r="C58" s="19" t="s">
        <v>40</v>
      </c>
      <c r="D58" s="29" t="s">
        <v>22</v>
      </c>
      <c r="E58" s="38"/>
      <c r="G58" s="59" t="s">
        <v>34</v>
      </c>
      <c r="H58" s="67"/>
    </row>
    <row r="59" spans="2:8">
      <c r="B59" s="4"/>
      <c r="C59" s="19" t="s">
        <v>28</v>
      </c>
      <c r="D59" s="30">
        <f>G41</f>
        <v>255795</v>
      </c>
      <c r="E59" s="39"/>
      <c r="G59" s="30">
        <f>D53+D57+D61</f>
        <v>855315</v>
      </c>
      <c r="H59" s="68"/>
    </row>
    <row r="60" spans="2:8">
      <c r="B60" s="4"/>
      <c r="C60" s="19" t="s">
        <v>0</v>
      </c>
      <c r="D60" s="30">
        <f>G42</f>
        <v>0</v>
      </c>
      <c r="E60" s="39"/>
      <c r="G60" s="59" t="s">
        <v>43</v>
      </c>
      <c r="H60" s="67"/>
    </row>
    <row r="61" spans="2:8">
      <c r="B61" s="5"/>
      <c r="C61" s="20" t="s">
        <v>19</v>
      </c>
      <c r="D61" s="30">
        <f>D59+D60</f>
        <v>255795</v>
      </c>
      <c r="E61" s="39"/>
      <c r="G61" s="30">
        <f>ROUNDDOWN(G59*1/3,-3)</f>
        <v>285000</v>
      </c>
      <c r="H61" s="68"/>
    </row>
    <row r="62" spans="2:8">
      <c r="E62" s="40" t="s">
        <v>41</v>
      </c>
      <c r="H62" s="40" t="s">
        <v>41</v>
      </c>
    </row>
  </sheetData>
  <mergeCells count="37">
    <mergeCell ref="B6:C6"/>
    <mergeCell ref="B28:F28"/>
    <mergeCell ref="B29:F29"/>
    <mergeCell ref="B30:F30"/>
    <mergeCell ref="B34:C34"/>
    <mergeCell ref="D34:E34"/>
    <mergeCell ref="D35:E35"/>
    <mergeCell ref="D36:E36"/>
    <mergeCell ref="D37:E37"/>
    <mergeCell ref="D38:E38"/>
    <mergeCell ref="D39:E39"/>
    <mergeCell ref="D40:E40"/>
    <mergeCell ref="D41:E41"/>
    <mergeCell ref="D42:E42"/>
    <mergeCell ref="D43:E43"/>
    <mergeCell ref="B44:C44"/>
    <mergeCell ref="D44:E44"/>
    <mergeCell ref="B45:C45"/>
    <mergeCell ref="D45:E45"/>
    <mergeCell ref="B46:C46"/>
    <mergeCell ref="D46:E46"/>
    <mergeCell ref="D50:E50"/>
    <mergeCell ref="D51:E51"/>
    <mergeCell ref="D52:E52"/>
    <mergeCell ref="D53:E53"/>
    <mergeCell ref="D54:E54"/>
    <mergeCell ref="D55:E55"/>
    <mergeCell ref="D56:E56"/>
    <mergeCell ref="D57:E57"/>
    <mergeCell ref="D58:E58"/>
    <mergeCell ref="G58:H58"/>
    <mergeCell ref="D59:E59"/>
    <mergeCell ref="G59:H59"/>
    <mergeCell ref="D60:E60"/>
    <mergeCell ref="G60:H60"/>
    <mergeCell ref="D61:E61"/>
    <mergeCell ref="G61:H61"/>
  </mergeCells>
  <phoneticPr fontId="1"/>
  <dataValidations count="4">
    <dataValidation type="list" allowBlank="1" showDropDown="0" showInputMessage="1" showErrorMessage="1" sqref="H7:H27 H35:H43">
      <formula1>$N$5:$N$6</formula1>
    </dataValidation>
    <dataValidation type="list" allowBlank="1" showDropDown="0" showInputMessage="1" showErrorMessage="1" sqref="E7:E27">
      <formula1>$O$5:$O$6</formula1>
    </dataValidation>
    <dataValidation type="list" allowBlank="1" showDropDown="0" showInputMessage="1" showErrorMessage="1" sqref="D58:E58 D50:E50 D54:E54">
      <formula1>$P$5:$P$7</formula1>
    </dataValidation>
    <dataValidation type="list" allowBlank="1" showDropDown="0" showInputMessage="1" showErrorMessage="1" sqref="C7:C27">
      <formula1>$Q$5:$Q$28</formula1>
    </dataValidation>
  </dataValidations>
  <pageMargins left="0.39370078740157483" right="0.39370078740157483" top="0.39370078740157483" bottom="0.11811023622047245" header="0.19685039370078741" footer="0.11811023622047245"/>
  <pageSetup paperSize="9" scale="98" fitToWidth="1" fitToHeight="1" orientation="portrait" usePrinterDefaults="1" r:id="rId1"/>
  <rowBreaks count="1" manualBreakCount="1">
    <brk id="31" max="8"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2556654B-7664-4045-8A74-03644D9C4A14}">
            <xm:f>NOT(ISERROR(SEARCH($N$6,H16)))</xm:f>
            <xm:f>$N$6</xm:f>
            <x14:dxf>
              <font>
                <color auto="1"/>
              </font>
              <fill>
                <patternFill patternType="none">
                  <bgColor auto="1"/>
                </patternFill>
              </fill>
            </x14:dxf>
          </x14:cfRule>
          <xm:sqref>H16:H17</xm:sqref>
        </x14:conditionalFormatting>
        <x14:conditionalFormatting xmlns:xm="http://schemas.microsoft.com/office/excel/2006/main">
          <x14:cfRule type="containsText" priority="6" operator="containsText" id="{B51DCE7A-3EC0-4E5B-8F2E-74EB21F8F2CA}">
            <xm:f>NOT(ISERROR(SEARCH($N$6,H7)))</xm:f>
            <xm:f>$N$6</xm:f>
            <x14:dxf>
              <font>
                <color auto="1"/>
              </font>
              <fill>
                <patternFill patternType="none">
                  <bgColor auto="1"/>
                </patternFill>
              </fill>
            </x14:dxf>
          </x14:cfRule>
          <xm:sqref>H7:H15 H18:H21 H23 H25:H27</xm:sqref>
        </x14:conditionalFormatting>
        <x14:conditionalFormatting xmlns:xm="http://schemas.microsoft.com/office/excel/2006/main">
          <x14:cfRule type="containsText" priority="2" operator="containsText" id="{3B241706-4B36-4D8C-836D-B2E71C363FC2}">
            <xm:f>NOT(ISERROR(SEARCH($N$6,H24)))</xm:f>
            <xm:f>$N$6</xm:f>
            <x14:dxf>
              <font>
                <color auto="1"/>
              </font>
              <fill>
                <patternFill patternType="none">
                  <bgColor auto="1"/>
                </patternFill>
              </fill>
            </x14:dxf>
          </x14:cfRule>
          <xm:sqref>H24</xm:sqref>
        </x14:conditionalFormatting>
        <x14:conditionalFormatting xmlns:xm="http://schemas.microsoft.com/office/excel/2006/main">
          <x14:cfRule type="containsText" priority="3" operator="containsText" id="{54575340-9886-4BB8-9085-293269742828}">
            <xm:f>NOT(ISERROR(SEARCH($N$6,H22)))</xm:f>
            <xm:f>$N$6</xm:f>
            <x14:dxf>
              <font>
                <color auto="1"/>
              </font>
              <fill>
                <patternFill patternType="none">
                  <bgColor auto="1"/>
                </patternFill>
              </fill>
            </x14:dxf>
          </x14:cfRule>
          <xm:sqref>H22</xm:sqref>
        </x14:conditionalFormatting>
        <x14:conditionalFormatting xmlns:xm="http://schemas.microsoft.com/office/excel/2006/main">
          <x14:cfRule type="containsText" priority="4" operator="containsText" id="{6027BDDE-45EA-4F9F-8576-E2593CB4D3F5}">
            <xm:f>NOT(ISERROR(SEARCH($N$6,H35)))</xm:f>
            <xm:f>$N$6</xm:f>
            <x14:dxf>
              <font>
                <color auto="1"/>
              </font>
              <fill>
                <patternFill patternType="none">
                  <bgColor auto="1"/>
                </patternFill>
              </fill>
            </x14:dxf>
          </x14:cfRule>
          <xm:sqref>H35:H43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BF92E1"/>
  </sheetPr>
  <dimension ref="A1:H58"/>
  <sheetViews>
    <sheetView showGridLines="0" view="pageBreakPreview" zoomScaleNormal="85" zoomScaleSheetLayoutView="100" workbookViewId="0">
      <selection activeCell="A2" sqref="A2"/>
    </sheetView>
  </sheetViews>
  <sheetFormatPr defaultRowHeight="18"/>
  <cols>
    <col min="1" max="1" width="3.58203125" customWidth="1"/>
    <col min="2" max="2" width="6.58203125" customWidth="1"/>
    <col min="3" max="3" width="24.6640625" customWidth="1"/>
    <col min="4" max="5" width="6.25" customWidth="1"/>
    <col min="6" max="8" width="12.5" customWidth="1"/>
    <col min="9" max="9" width="2" customWidth="1"/>
  </cols>
  <sheetData>
    <row r="1" spans="1:8">
      <c r="A1" t="s">
        <v>81</v>
      </c>
      <c r="E1" s="78" t="s">
        <v>78</v>
      </c>
      <c r="F1" s="78"/>
    </row>
    <row r="2" spans="1:8">
      <c r="E2" s="78"/>
      <c r="F2" s="78"/>
      <c r="G2" s="83" t="s">
        <v>66</v>
      </c>
      <c r="H2" s="83" t="s">
        <v>67</v>
      </c>
    </row>
    <row r="3" spans="1:8">
      <c r="G3" s="84" t="s">
        <v>64</v>
      </c>
      <c r="H3" s="84" t="s">
        <v>21</v>
      </c>
    </row>
    <row r="4" spans="1:8">
      <c r="B4" t="s">
        <v>49</v>
      </c>
      <c r="G4" s="85" t="s">
        <v>63</v>
      </c>
      <c r="H4" s="85" t="s">
        <v>65</v>
      </c>
    </row>
    <row r="5" spans="1:8">
      <c r="B5" t="s">
        <v>54</v>
      </c>
      <c r="H5" s="40" t="s">
        <v>41</v>
      </c>
    </row>
    <row r="6" spans="1:8">
      <c r="B6" s="2" t="s">
        <v>53</v>
      </c>
      <c r="C6" s="11"/>
      <c r="D6" s="11" t="s">
        <v>1</v>
      </c>
      <c r="E6" s="11" t="s">
        <v>8</v>
      </c>
      <c r="F6" s="11" t="s">
        <v>2</v>
      </c>
      <c r="G6" s="11" t="s">
        <v>7</v>
      </c>
      <c r="H6" s="60" t="s">
        <v>4</v>
      </c>
    </row>
    <row r="7" spans="1:8">
      <c r="B7" s="3" t="s">
        <v>38</v>
      </c>
      <c r="C7" s="12" t="s">
        <v>73</v>
      </c>
      <c r="D7" s="21">
        <v>1</v>
      </c>
      <c r="E7" s="31" t="s">
        <v>10</v>
      </c>
      <c r="F7" s="41">
        <v>350000</v>
      </c>
      <c r="G7" s="86">
        <f t="shared" ref="G7:G12" si="0">D7*F7</f>
        <v>350000</v>
      </c>
      <c r="H7" s="61" t="s">
        <v>47</v>
      </c>
    </row>
    <row r="8" spans="1:8">
      <c r="B8" s="4"/>
      <c r="C8" s="12" t="s">
        <v>11</v>
      </c>
      <c r="D8" s="21">
        <v>1</v>
      </c>
      <c r="E8" s="31" t="s">
        <v>23</v>
      </c>
      <c r="F8" s="41">
        <v>25000</v>
      </c>
      <c r="G8" s="86">
        <f t="shared" si="0"/>
        <v>25000</v>
      </c>
      <c r="H8" s="61" t="s">
        <v>47</v>
      </c>
    </row>
    <row r="9" spans="1:8">
      <c r="B9" s="4"/>
      <c r="C9" s="12" t="s">
        <v>27</v>
      </c>
      <c r="D9" s="21">
        <v>1</v>
      </c>
      <c r="E9" s="31" t="s">
        <v>23</v>
      </c>
      <c r="F9" s="41">
        <v>35000</v>
      </c>
      <c r="G9" s="86">
        <f t="shared" si="0"/>
        <v>35000</v>
      </c>
      <c r="H9" s="61" t="s">
        <v>47</v>
      </c>
    </row>
    <row r="10" spans="1:8">
      <c r="B10" s="4"/>
      <c r="C10" s="12" t="s">
        <v>3</v>
      </c>
      <c r="D10" s="21">
        <v>1</v>
      </c>
      <c r="E10" s="31" t="s">
        <v>23</v>
      </c>
      <c r="F10" s="41">
        <v>5000</v>
      </c>
      <c r="G10" s="87">
        <f t="shared" si="0"/>
        <v>5000</v>
      </c>
      <c r="H10" s="64" t="s">
        <v>48</v>
      </c>
    </row>
    <row r="11" spans="1:8">
      <c r="B11" s="4"/>
      <c r="C11" s="12" t="s">
        <v>29</v>
      </c>
      <c r="D11" s="21">
        <v>1</v>
      </c>
      <c r="E11" s="31" t="s">
        <v>23</v>
      </c>
      <c r="F11" s="41">
        <v>3000</v>
      </c>
      <c r="G11" s="87">
        <f t="shared" si="0"/>
        <v>3000</v>
      </c>
      <c r="H11" s="64" t="s">
        <v>48</v>
      </c>
    </row>
    <row r="12" spans="1:8">
      <c r="B12" s="4"/>
      <c r="C12" s="12" t="s">
        <v>30</v>
      </c>
      <c r="D12" s="21">
        <v>1</v>
      </c>
      <c r="E12" s="31" t="s">
        <v>23</v>
      </c>
      <c r="F12" s="41">
        <v>20000</v>
      </c>
      <c r="G12" s="87">
        <f t="shared" si="0"/>
        <v>20000</v>
      </c>
      <c r="H12" s="64" t="s">
        <v>48</v>
      </c>
    </row>
    <row r="13" spans="1:8">
      <c r="B13" s="5"/>
      <c r="C13" s="12" t="s">
        <v>25</v>
      </c>
      <c r="D13" s="21">
        <v>1</v>
      </c>
      <c r="E13" s="31" t="s">
        <v>23</v>
      </c>
      <c r="F13" s="82" t="s">
        <v>18</v>
      </c>
      <c r="G13" s="88" t="s">
        <v>18</v>
      </c>
      <c r="H13" s="61" t="s">
        <v>47</v>
      </c>
    </row>
    <row r="14" spans="1:8">
      <c r="B14" s="4" t="s">
        <v>39</v>
      </c>
      <c r="C14" s="75" t="s">
        <v>74</v>
      </c>
      <c r="D14" s="22">
        <v>1</v>
      </c>
      <c r="E14" s="79" t="s">
        <v>10</v>
      </c>
      <c r="F14" s="43">
        <v>300000</v>
      </c>
      <c r="G14" s="89">
        <f t="shared" ref="G14:G23" si="1">D14*F14</f>
        <v>300000</v>
      </c>
      <c r="H14" s="61" t="s">
        <v>47</v>
      </c>
    </row>
    <row r="15" spans="1:8">
      <c r="B15" s="4"/>
      <c r="C15" s="12" t="s">
        <v>62</v>
      </c>
      <c r="D15" s="21">
        <v>1</v>
      </c>
      <c r="E15" s="31" t="s">
        <v>23</v>
      </c>
      <c r="F15" s="41">
        <v>30000</v>
      </c>
      <c r="G15" s="90">
        <f t="shared" si="1"/>
        <v>30000</v>
      </c>
      <c r="H15" s="61" t="s">
        <v>47</v>
      </c>
    </row>
    <row r="16" spans="1:8">
      <c r="B16" s="4"/>
      <c r="C16" s="12" t="s">
        <v>3</v>
      </c>
      <c r="D16" s="21">
        <v>1</v>
      </c>
      <c r="E16" s="31" t="s">
        <v>23</v>
      </c>
      <c r="F16" s="41">
        <v>10000</v>
      </c>
      <c r="G16" s="91">
        <f t="shared" si="1"/>
        <v>10000</v>
      </c>
      <c r="H16" s="64" t="s">
        <v>48</v>
      </c>
    </row>
    <row r="17" spans="1:8">
      <c r="B17" s="4"/>
      <c r="C17" s="12" t="s">
        <v>15</v>
      </c>
      <c r="D17" s="21">
        <v>1</v>
      </c>
      <c r="E17" s="31" t="s">
        <v>23</v>
      </c>
      <c r="F17" s="41">
        <v>15000</v>
      </c>
      <c r="G17" s="91">
        <f t="shared" si="1"/>
        <v>15000</v>
      </c>
      <c r="H17" s="64" t="s">
        <v>48</v>
      </c>
    </row>
    <row r="18" spans="1:8">
      <c r="B18" s="4"/>
      <c r="C18" s="12" t="s">
        <v>25</v>
      </c>
      <c r="D18" s="21">
        <v>1</v>
      </c>
      <c r="E18" s="31" t="s">
        <v>23</v>
      </c>
      <c r="F18" s="41">
        <v>10000</v>
      </c>
      <c r="G18" s="90">
        <f t="shared" si="1"/>
        <v>10000</v>
      </c>
      <c r="H18" s="61" t="s">
        <v>47</v>
      </c>
    </row>
    <row r="19" spans="1:8">
      <c r="B19" s="3" t="s">
        <v>36</v>
      </c>
      <c r="C19" s="12" t="s">
        <v>75</v>
      </c>
      <c r="D19" s="21">
        <v>10</v>
      </c>
      <c r="E19" s="31" t="s">
        <v>10</v>
      </c>
      <c r="F19" s="41">
        <v>18500</v>
      </c>
      <c r="G19" s="90">
        <f t="shared" si="1"/>
        <v>185000</v>
      </c>
      <c r="H19" s="61" t="s">
        <v>47</v>
      </c>
    </row>
    <row r="20" spans="1:8">
      <c r="B20" s="4"/>
      <c r="C20" s="12" t="s">
        <v>17</v>
      </c>
      <c r="D20" s="21">
        <v>10</v>
      </c>
      <c r="E20" s="31" t="s">
        <v>23</v>
      </c>
      <c r="F20" s="41">
        <v>10000</v>
      </c>
      <c r="G20" s="90">
        <f t="shared" si="1"/>
        <v>100000</v>
      </c>
      <c r="H20" s="61" t="s">
        <v>47</v>
      </c>
    </row>
    <row r="21" spans="1:8">
      <c r="B21" s="4"/>
      <c r="C21" s="12" t="s">
        <v>20</v>
      </c>
      <c r="D21" s="21">
        <v>1</v>
      </c>
      <c r="E21" s="31" t="s">
        <v>23</v>
      </c>
      <c r="F21" s="41">
        <v>78000</v>
      </c>
      <c r="G21" s="91">
        <f t="shared" si="1"/>
        <v>78000</v>
      </c>
      <c r="H21" s="64" t="s">
        <v>48</v>
      </c>
    </row>
    <row r="22" spans="1:8">
      <c r="B22" s="4"/>
      <c r="C22" s="12" t="s">
        <v>15</v>
      </c>
      <c r="D22" s="21">
        <v>1</v>
      </c>
      <c r="E22" s="31" t="s">
        <v>23</v>
      </c>
      <c r="F22" s="41">
        <v>50000</v>
      </c>
      <c r="G22" s="91">
        <f t="shared" si="1"/>
        <v>50000</v>
      </c>
      <c r="H22" s="64" t="s">
        <v>48</v>
      </c>
    </row>
    <row r="23" spans="1:8" ht="18.75">
      <c r="B23" s="4"/>
      <c r="C23" s="12" t="s">
        <v>25</v>
      </c>
      <c r="D23" s="21">
        <v>1</v>
      </c>
      <c r="E23" s="31" t="s">
        <v>23</v>
      </c>
      <c r="F23" s="41">
        <v>35000</v>
      </c>
      <c r="G23" s="90">
        <f t="shared" si="1"/>
        <v>35000</v>
      </c>
      <c r="H23" s="61" t="s">
        <v>79</v>
      </c>
    </row>
    <row r="24" spans="1:8" ht="18.75">
      <c r="B24" s="6" t="s">
        <v>33</v>
      </c>
      <c r="C24" s="6"/>
      <c r="D24" s="6"/>
      <c r="E24" s="6"/>
      <c r="F24" s="6"/>
      <c r="G24" s="51">
        <f>SUM(G7:G23)</f>
        <v>1251000</v>
      </c>
      <c r="H24" s="62"/>
    </row>
    <row r="25" spans="1:8">
      <c r="B25" s="7" t="s">
        <v>24</v>
      </c>
      <c r="C25" s="7"/>
      <c r="D25" s="7"/>
      <c r="E25" s="7"/>
      <c r="F25" s="7"/>
      <c r="G25" s="52">
        <v>-251000</v>
      </c>
      <c r="H25" s="64"/>
    </row>
    <row r="26" spans="1:8">
      <c r="B26" s="7" t="s">
        <v>42</v>
      </c>
      <c r="C26" s="7"/>
      <c r="D26" s="7"/>
      <c r="E26" s="7"/>
      <c r="F26" s="7"/>
      <c r="G26" s="48">
        <f>SUM(G24:G25)</f>
        <v>1000000</v>
      </c>
      <c r="H26" s="63"/>
    </row>
    <row r="27" spans="1:8">
      <c r="A27" s="1"/>
      <c r="B27" s="1"/>
      <c r="C27" s="1"/>
      <c r="D27" s="1"/>
      <c r="E27" s="1"/>
      <c r="F27" s="1"/>
      <c r="G27" s="1"/>
      <c r="H27" s="1"/>
    </row>
    <row r="28" spans="1:8">
      <c r="A28" s="1"/>
      <c r="B28" s="1"/>
      <c r="C28" s="1"/>
      <c r="D28" s="1"/>
      <c r="E28" s="1"/>
      <c r="F28" s="1"/>
      <c r="G28" s="1"/>
      <c r="H28" s="1"/>
    </row>
    <row r="29" spans="1:8">
      <c r="B29" s="1" t="s">
        <v>37</v>
      </c>
      <c r="H29" s="40" t="s">
        <v>41</v>
      </c>
    </row>
    <row r="30" spans="1:8" ht="18.75">
      <c r="B30" s="2" t="s">
        <v>51</v>
      </c>
      <c r="C30" s="11"/>
      <c r="D30" s="23" t="s">
        <v>45</v>
      </c>
      <c r="E30" s="23"/>
      <c r="F30" s="11" t="s">
        <v>46</v>
      </c>
      <c r="G30" s="23" t="s">
        <v>12</v>
      </c>
      <c r="H30" s="60" t="s">
        <v>4</v>
      </c>
    </row>
    <row r="31" spans="1:8" ht="18.75">
      <c r="B31" s="3" t="s">
        <v>38</v>
      </c>
      <c r="C31" s="13" t="s">
        <v>28</v>
      </c>
      <c r="D31" s="24">
        <v>350000</v>
      </c>
      <c r="E31" s="32"/>
      <c r="F31" s="44">
        <f t="shared" ref="F31:F38" si="2">ROUND(D31/$D$40*$D$41,0)</f>
        <v>-70224</v>
      </c>
      <c r="G31" s="53">
        <f t="shared" ref="G31:G39" si="3">D31+F31</f>
        <v>279776</v>
      </c>
      <c r="H31" s="94" t="s">
        <v>47</v>
      </c>
    </row>
    <row r="32" spans="1:8" ht="18.75">
      <c r="B32" s="4"/>
      <c r="C32" s="13" t="s">
        <v>44</v>
      </c>
      <c r="D32" s="24">
        <v>60000</v>
      </c>
      <c r="E32" s="32"/>
      <c r="F32" s="44">
        <f t="shared" si="2"/>
        <v>-12038</v>
      </c>
      <c r="G32" s="53">
        <f t="shared" si="3"/>
        <v>47962</v>
      </c>
      <c r="H32" s="94" t="s">
        <v>47</v>
      </c>
    </row>
    <row r="33" spans="2:8" ht="18.75">
      <c r="B33" s="4"/>
      <c r="C33" s="14" t="s">
        <v>31</v>
      </c>
      <c r="D33" s="25">
        <v>28000</v>
      </c>
      <c r="E33" s="33"/>
      <c r="F33" s="44">
        <f t="shared" si="2"/>
        <v>-5618</v>
      </c>
      <c r="G33" s="54">
        <f t="shared" si="3"/>
        <v>22382</v>
      </c>
      <c r="H33" s="95" t="s">
        <v>48</v>
      </c>
    </row>
    <row r="34" spans="2:8" ht="18.75">
      <c r="B34" s="3" t="s">
        <v>39</v>
      </c>
      <c r="C34" s="13" t="s">
        <v>28</v>
      </c>
      <c r="D34" s="24">
        <v>300000</v>
      </c>
      <c r="E34" s="32"/>
      <c r="F34" s="44">
        <f t="shared" si="2"/>
        <v>-60192</v>
      </c>
      <c r="G34" s="53">
        <f t="shared" si="3"/>
        <v>239808</v>
      </c>
      <c r="H34" s="94" t="s">
        <v>47</v>
      </c>
    </row>
    <row r="35" spans="2:8" ht="18.75">
      <c r="B35" s="4"/>
      <c r="C35" s="13" t="s">
        <v>44</v>
      </c>
      <c r="D35" s="24">
        <v>40000</v>
      </c>
      <c r="E35" s="32"/>
      <c r="F35" s="44">
        <f t="shared" si="2"/>
        <v>-8026</v>
      </c>
      <c r="G35" s="53">
        <f t="shared" si="3"/>
        <v>31974</v>
      </c>
      <c r="H35" s="94" t="s">
        <v>47</v>
      </c>
    </row>
    <row r="36" spans="2:8" ht="18.75">
      <c r="B36" s="4"/>
      <c r="C36" s="14" t="s">
        <v>31</v>
      </c>
      <c r="D36" s="25">
        <v>25000</v>
      </c>
      <c r="E36" s="33"/>
      <c r="F36" s="44">
        <f t="shared" si="2"/>
        <v>-5016</v>
      </c>
      <c r="G36" s="54">
        <f t="shared" si="3"/>
        <v>19984</v>
      </c>
      <c r="H36" s="95" t="s">
        <v>48</v>
      </c>
    </row>
    <row r="37" spans="2:8" ht="18.75">
      <c r="B37" s="3" t="s">
        <v>36</v>
      </c>
      <c r="C37" s="13" t="s">
        <v>28</v>
      </c>
      <c r="D37" s="24">
        <v>320000</v>
      </c>
      <c r="E37" s="32"/>
      <c r="F37" s="44">
        <f t="shared" si="2"/>
        <v>-64205</v>
      </c>
      <c r="G37" s="53">
        <f t="shared" si="3"/>
        <v>255795</v>
      </c>
      <c r="H37" s="94" t="s">
        <v>47</v>
      </c>
    </row>
    <row r="38" spans="2:8" ht="18.75">
      <c r="B38" s="4"/>
      <c r="C38" s="13" t="s">
        <v>44</v>
      </c>
      <c r="D38" s="24">
        <v>0</v>
      </c>
      <c r="E38" s="32"/>
      <c r="F38" s="44">
        <f t="shared" si="2"/>
        <v>0</v>
      </c>
      <c r="G38" s="53">
        <f t="shared" si="3"/>
        <v>0</v>
      </c>
      <c r="H38" s="94" t="s">
        <v>47</v>
      </c>
    </row>
    <row r="39" spans="2:8" ht="18.75">
      <c r="B39" s="8"/>
      <c r="C39" s="14" t="s">
        <v>31</v>
      </c>
      <c r="D39" s="25">
        <v>128000</v>
      </c>
      <c r="E39" s="33"/>
      <c r="F39" s="44">
        <f>D41-SUM(F31:F38)</f>
        <v>-25681</v>
      </c>
      <c r="G39" s="55">
        <f t="shared" si="3"/>
        <v>102319</v>
      </c>
      <c r="H39" s="96" t="s">
        <v>48</v>
      </c>
    </row>
    <row r="40" spans="2:8" ht="18.75">
      <c r="B40" s="9" t="s">
        <v>33</v>
      </c>
      <c r="C40" s="15"/>
      <c r="D40" s="76">
        <f>SUM(D31:E39)</f>
        <v>1251000</v>
      </c>
      <c r="E40" s="80"/>
      <c r="F40" s="45"/>
      <c r="G40" s="56"/>
      <c r="H40" s="65"/>
    </row>
    <row r="41" spans="2:8" ht="18.75">
      <c r="B41" s="10" t="s">
        <v>14</v>
      </c>
      <c r="C41" s="16"/>
      <c r="D41" s="27">
        <v>-251000</v>
      </c>
      <c r="E41" s="35"/>
      <c r="F41" s="46"/>
      <c r="G41" s="57"/>
      <c r="H41" s="66"/>
    </row>
    <row r="42" spans="2:8">
      <c r="B42" s="10" t="s">
        <v>42</v>
      </c>
      <c r="C42" s="17"/>
      <c r="D42" s="77">
        <f>SUM(D40:E41)</f>
        <v>1000000</v>
      </c>
      <c r="E42" s="81"/>
      <c r="F42" s="47" t="s">
        <v>82</v>
      </c>
      <c r="G42" s="58"/>
      <c r="H42" s="66"/>
    </row>
    <row r="43" spans="2:8">
      <c r="E43" s="37"/>
      <c r="F43" s="37" t="s">
        <v>52</v>
      </c>
      <c r="G43" s="37"/>
    </row>
    <row r="44" spans="2:8">
      <c r="E44" s="37"/>
      <c r="F44" s="37"/>
      <c r="G44" s="37"/>
    </row>
    <row r="45" spans="2:8" s="1" customFormat="1">
      <c r="B45" s="1" t="s">
        <v>83</v>
      </c>
    </row>
    <row r="46" spans="2:8">
      <c r="B46" s="3" t="s">
        <v>38</v>
      </c>
      <c r="C46" s="18" t="s">
        <v>40</v>
      </c>
      <c r="D46" s="29" t="s">
        <v>71</v>
      </c>
      <c r="E46" s="38"/>
    </row>
    <row r="47" spans="2:8">
      <c r="B47" s="4"/>
      <c r="C47" s="19" t="s">
        <v>28</v>
      </c>
      <c r="D47" s="30">
        <f>G31</f>
        <v>279776</v>
      </c>
      <c r="E47" s="39"/>
    </row>
    <row r="48" spans="2:8">
      <c r="B48" s="4"/>
      <c r="C48" s="19" t="s">
        <v>0</v>
      </c>
      <c r="D48" s="30">
        <f>G32</f>
        <v>47962</v>
      </c>
      <c r="E48" s="39"/>
    </row>
    <row r="49" spans="2:8">
      <c r="B49" s="4"/>
      <c r="C49" s="19" t="s">
        <v>19</v>
      </c>
      <c r="D49" s="30">
        <f>D47+D48</f>
        <v>327738</v>
      </c>
      <c r="E49" s="39"/>
    </row>
    <row r="50" spans="2:8">
      <c r="B50" s="3" t="s">
        <v>39</v>
      </c>
      <c r="C50" s="19" t="s">
        <v>40</v>
      </c>
      <c r="D50" s="29" t="s">
        <v>76</v>
      </c>
      <c r="E50" s="38"/>
    </row>
    <row r="51" spans="2:8">
      <c r="B51" s="4"/>
      <c r="C51" s="19" t="s">
        <v>28</v>
      </c>
      <c r="D51" s="30">
        <f>G34</f>
        <v>239808</v>
      </c>
      <c r="E51" s="39"/>
    </row>
    <row r="52" spans="2:8">
      <c r="B52" s="4"/>
      <c r="C52" s="19" t="s">
        <v>0</v>
      </c>
      <c r="D52" s="30">
        <f>G35</f>
        <v>31974</v>
      </c>
      <c r="E52" s="39"/>
    </row>
    <row r="53" spans="2:8">
      <c r="B53" s="4"/>
      <c r="C53" s="19" t="s">
        <v>19</v>
      </c>
      <c r="D53" s="30">
        <f>D51+D52</f>
        <v>271782</v>
      </c>
      <c r="E53" s="39"/>
    </row>
    <row r="54" spans="2:8">
      <c r="B54" s="3" t="s">
        <v>36</v>
      </c>
      <c r="C54" s="19" t="s">
        <v>40</v>
      </c>
      <c r="D54" s="29" t="s">
        <v>6</v>
      </c>
      <c r="E54" s="38"/>
      <c r="G54" s="92" t="s">
        <v>34</v>
      </c>
      <c r="H54" s="97"/>
    </row>
    <row r="55" spans="2:8">
      <c r="B55" s="4"/>
      <c r="C55" s="19" t="s">
        <v>28</v>
      </c>
      <c r="D55" s="30">
        <f>G37</f>
        <v>255795</v>
      </c>
      <c r="E55" s="39"/>
      <c r="G55" s="93">
        <f>D49+D53+D57</f>
        <v>855315</v>
      </c>
      <c r="H55" s="98"/>
    </row>
    <row r="56" spans="2:8">
      <c r="B56" s="4"/>
      <c r="C56" s="19" t="s">
        <v>0</v>
      </c>
      <c r="D56" s="30">
        <f>G38</f>
        <v>0</v>
      </c>
      <c r="E56" s="39"/>
      <c r="G56" s="92" t="s">
        <v>43</v>
      </c>
      <c r="H56" s="97"/>
    </row>
    <row r="57" spans="2:8">
      <c r="B57" s="5"/>
      <c r="C57" s="20" t="s">
        <v>19</v>
      </c>
      <c r="D57" s="30">
        <f>D55+D56</f>
        <v>255795</v>
      </c>
      <c r="E57" s="39"/>
      <c r="G57" s="93">
        <f>ROUNDDOWN(G55*1/3,-3)</f>
        <v>285000</v>
      </c>
      <c r="H57" s="98"/>
    </row>
    <row r="58" spans="2:8">
      <c r="E58" s="40" t="s">
        <v>41</v>
      </c>
      <c r="H58" s="40" t="s">
        <v>41</v>
      </c>
    </row>
  </sheetData>
  <mergeCells count="38">
    <mergeCell ref="B6:C6"/>
    <mergeCell ref="B24:F24"/>
    <mergeCell ref="B25:F25"/>
    <mergeCell ref="B26:F26"/>
    <mergeCell ref="B30:C30"/>
    <mergeCell ref="D30:E30"/>
    <mergeCell ref="D31:E31"/>
    <mergeCell ref="D32:E32"/>
    <mergeCell ref="D33:E33"/>
    <mergeCell ref="D34:E34"/>
    <mergeCell ref="D35:E35"/>
    <mergeCell ref="D36:E36"/>
    <mergeCell ref="D37:E37"/>
    <mergeCell ref="D38:E38"/>
    <mergeCell ref="D39:E39"/>
    <mergeCell ref="B40:C40"/>
    <mergeCell ref="D40:E40"/>
    <mergeCell ref="B41:C41"/>
    <mergeCell ref="D41:E41"/>
    <mergeCell ref="B42:C42"/>
    <mergeCell ref="D42:E42"/>
    <mergeCell ref="D46:E46"/>
    <mergeCell ref="D47:E47"/>
    <mergeCell ref="D48:E48"/>
    <mergeCell ref="D49:E49"/>
    <mergeCell ref="D50:E50"/>
    <mergeCell ref="D51:E51"/>
    <mergeCell ref="D52:E52"/>
    <mergeCell ref="D53:E53"/>
    <mergeCell ref="D54:E54"/>
    <mergeCell ref="G54:H54"/>
    <mergeCell ref="D55:E55"/>
    <mergeCell ref="G55:H55"/>
    <mergeCell ref="D56:E56"/>
    <mergeCell ref="G56:H56"/>
    <mergeCell ref="D57:E57"/>
    <mergeCell ref="G57:H57"/>
    <mergeCell ref="E1:F2"/>
  </mergeCells>
  <phoneticPr fontId="1"/>
  <pageMargins left="0.39370078740157483" right="0.39370078740157483" top="0.39370078740157483" bottom="0.11811023622047245" header="0.19685039370078741" footer="0.11811023622047245"/>
  <pageSetup paperSize="9" fitToWidth="1" fitToHeight="1" orientation="portrait" usePrinterDefaults="1" r:id="rId1"/>
  <rowBreaks count="1" manualBreakCount="1">
    <brk id="2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S36"/>
  <sheetViews>
    <sheetView showGridLines="0" view="pageBreakPreview" zoomScale="80" zoomScaleNormal="85" zoomScaleSheetLayoutView="80" workbookViewId="0"/>
  </sheetViews>
  <sheetFormatPr defaultRowHeight="18"/>
  <cols>
    <col min="1" max="1" width="3.58203125" customWidth="1"/>
    <col min="2" max="2" width="6.58203125" customWidth="1"/>
    <col min="3" max="3" width="24.6640625" customWidth="1"/>
    <col min="4" max="5" width="6.25" customWidth="1"/>
    <col min="6" max="8" width="12.5" customWidth="1"/>
    <col min="9" max="9" width="2" customWidth="1"/>
    <col min="10" max="10" width="8.6640625" customWidth="1"/>
    <col min="13" max="13" width="13.296875" customWidth="1"/>
  </cols>
  <sheetData>
    <row r="2" spans="2:17">
      <c r="B2" s="99" t="s">
        <v>80</v>
      </c>
      <c r="C2" s="114"/>
      <c r="D2" s="114"/>
      <c r="E2" s="114"/>
      <c r="F2" s="130"/>
      <c r="H2" s="139" t="s">
        <v>5</v>
      </c>
      <c r="I2" s="143"/>
      <c r="J2" s="143"/>
      <c r="K2" s="146"/>
      <c r="M2" s="78" t="s">
        <v>78</v>
      </c>
      <c r="N2" s="78"/>
    </row>
    <row r="3" spans="2:17">
      <c r="B3" s="100"/>
      <c r="C3" s="115"/>
      <c r="D3" s="115"/>
      <c r="E3" s="115"/>
      <c r="F3" s="131"/>
      <c r="H3" s="140"/>
      <c r="I3" s="144"/>
      <c r="J3" s="144"/>
      <c r="K3" s="147"/>
      <c r="M3" s="78"/>
      <c r="N3" s="78"/>
    </row>
    <row r="4" spans="2:17" ht="18.600000000000001" customHeight="1">
      <c r="B4" s="101"/>
      <c r="C4" s="101"/>
      <c r="D4" s="101"/>
      <c r="E4" s="101"/>
      <c r="F4" s="101"/>
      <c r="H4" s="141"/>
      <c r="I4" s="141"/>
      <c r="J4" s="141"/>
      <c r="K4" s="141"/>
    </row>
    <row r="5" spans="2:17" s="1" customFormat="1">
      <c r="B5" s="102" t="s">
        <v>55</v>
      </c>
      <c r="C5" s="116"/>
      <c r="D5" s="116"/>
      <c r="E5" s="116"/>
      <c r="F5" s="116"/>
      <c r="G5" s="116"/>
      <c r="H5" s="116"/>
      <c r="I5" s="116"/>
      <c r="J5" s="116"/>
      <c r="K5" s="116"/>
      <c r="L5" s="116"/>
      <c r="M5" s="116"/>
      <c r="N5" s="116"/>
      <c r="O5" s="116"/>
      <c r="P5" s="116"/>
      <c r="Q5" s="169"/>
    </row>
    <row r="6" spans="2:17" s="1" customFormat="1">
      <c r="B6" s="103"/>
      <c r="C6" s="117"/>
      <c r="D6" s="117"/>
      <c r="E6" s="117"/>
      <c r="F6" s="117"/>
      <c r="G6" s="117"/>
      <c r="H6" s="117"/>
      <c r="I6" s="117"/>
      <c r="J6" s="117"/>
      <c r="K6" s="117"/>
      <c r="L6" s="117"/>
      <c r="M6" s="117"/>
      <c r="N6" s="117"/>
      <c r="O6" s="117"/>
      <c r="P6" s="117"/>
      <c r="Q6" s="170"/>
    </row>
    <row r="7" spans="2:17" s="1" customFormat="1">
      <c r="B7" s="103"/>
      <c r="C7" s="117"/>
      <c r="D7" s="117"/>
      <c r="E7" s="117"/>
      <c r="F7" s="117"/>
      <c r="G7" s="117"/>
      <c r="H7" s="117"/>
      <c r="I7" s="117"/>
      <c r="J7" s="117"/>
      <c r="K7" s="117"/>
      <c r="L7" s="117"/>
      <c r="M7" s="117"/>
      <c r="N7" s="117"/>
      <c r="O7" s="117"/>
      <c r="P7" s="117"/>
      <c r="Q7" s="170"/>
    </row>
    <row r="8" spans="2:17" s="1" customFormat="1">
      <c r="B8" s="104"/>
      <c r="C8" s="118"/>
      <c r="D8" s="118"/>
      <c r="E8" s="118"/>
      <c r="F8" s="118"/>
      <c r="G8" s="118"/>
      <c r="H8" s="118"/>
      <c r="I8" s="118"/>
      <c r="J8" s="118"/>
      <c r="K8" s="118"/>
      <c r="L8" s="118"/>
      <c r="M8" s="118"/>
      <c r="N8" s="118"/>
      <c r="O8" s="118"/>
      <c r="P8" s="118"/>
      <c r="Q8" s="171"/>
    </row>
    <row r="9" spans="2:17" ht="18.600000000000001" customHeight="1">
      <c r="B9" s="101"/>
      <c r="C9" s="101"/>
      <c r="D9" s="101"/>
      <c r="E9" s="101"/>
      <c r="F9" s="101"/>
      <c r="H9" s="141"/>
      <c r="I9" s="141"/>
      <c r="J9" s="141"/>
      <c r="K9" s="141"/>
    </row>
    <row r="10" spans="2:17">
      <c r="B10" t="s">
        <v>56</v>
      </c>
      <c r="H10" s="40"/>
    </row>
    <row r="11" spans="2:17">
      <c r="B11" s="2" t="s">
        <v>53</v>
      </c>
      <c r="C11" s="11"/>
      <c r="D11" s="11" t="s">
        <v>1</v>
      </c>
      <c r="E11" s="11" t="s">
        <v>8</v>
      </c>
      <c r="F11" s="11" t="s">
        <v>2</v>
      </c>
      <c r="G11" s="11" t="s">
        <v>7</v>
      </c>
      <c r="H11" s="60" t="s">
        <v>4</v>
      </c>
      <c r="I11" s="145"/>
      <c r="K11" s="2" t="s">
        <v>40</v>
      </c>
      <c r="L11" s="11"/>
      <c r="M11" s="157" t="s">
        <v>71</v>
      </c>
    </row>
    <row r="12" spans="2:17">
      <c r="B12" s="105" t="s">
        <v>73</v>
      </c>
      <c r="C12" s="119"/>
      <c r="D12" s="21">
        <v>1</v>
      </c>
      <c r="E12" s="31" t="s">
        <v>10</v>
      </c>
      <c r="F12" s="41">
        <v>350000</v>
      </c>
      <c r="G12" s="86">
        <f t="shared" ref="G12:G18" si="0">D12*F12</f>
        <v>350000</v>
      </c>
      <c r="H12" s="61" t="s">
        <v>47</v>
      </c>
      <c r="K12" s="2" t="s">
        <v>28</v>
      </c>
      <c r="L12" s="152"/>
      <c r="M12" s="158">
        <f>O29</f>
        <v>294064</v>
      </c>
    </row>
    <row r="13" spans="2:17">
      <c r="B13" s="106" t="s">
        <v>11</v>
      </c>
      <c r="C13" s="120"/>
      <c r="D13" s="21">
        <v>1</v>
      </c>
      <c r="E13" s="31" t="s">
        <v>23</v>
      </c>
      <c r="F13" s="41">
        <v>25000</v>
      </c>
      <c r="G13" s="86">
        <f t="shared" si="0"/>
        <v>25000</v>
      </c>
      <c r="H13" s="61" t="s">
        <v>47</v>
      </c>
      <c r="K13" s="2" t="s">
        <v>0</v>
      </c>
      <c r="L13" s="11"/>
      <c r="M13" s="158">
        <f>O31</f>
        <v>50411</v>
      </c>
    </row>
    <row r="14" spans="2:17">
      <c r="B14" s="106" t="s">
        <v>27</v>
      </c>
      <c r="C14" s="120"/>
      <c r="D14" s="21">
        <v>1</v>
      </c>
      <c r="E14" s="31" t="s">
        <v>23</v>
      </c>
      <c r="F14" s="41">
        <v>35000</v>
      </c>
      <c r="G14" s="86">
        <f t="shared" si="0"/>
        <v>35000</v>
      </c>
      <c r="H14" s="61" t="s">
        <v>47</v>
      </c>
      <c r="K14" s="2" t="s">
        <v>77</v>
      </c>
      <c r="L14" s="11"/>
      <c r="M14" s="86">
        <f>SUM(M12:M13)</f>
        <v>344475</v>
      </c>
    </row>
    <row r="15" spans="2:17">
      <c r="B15" s="107" t="s">
        <v>3</v>
      </c>
      <c r="C15" s="121"/>
      <c r="D15" s="126">
        <v>1</v>
      </c>
      <c r="E15" s="128" t="s">
        <v>23</v>
      </c>
      <c r="F15" s="132">
        <v>5000</v>
      </c>
      <c r="G15" s="134">
        <f t="shared" si="0"/>
        <v>5000</v>
      </c>
      <c r="H15" s="126" t="s">
        <v>48</v>
      </c>
      <c r="K15" s="148" t="s">
        <v>61</v>
      </c>
      <c r="L15" s="148"/>
      <c r="M15" s="148"/>
    </row>
    <row r="16" spans="2:17">
      <c r="B16" s="107" t="s">
        <v>29</v>
      </c>
      <c r="C16" s="121"/>
      <c r="D16" s="126">
        <v>1</v>
      </c>
      <c r="E16" s="128" t="s">
        <v>23</v>
      </c>
      <c r="F16" s="132">
        <v>3000</v>
      </c>
      <c r="G16" s="134">
        <f t="shared" si="0"/>
        <v>3000</v>
      </c>
      <c r="H16" s="126" t="s">
        <v>48</v>
      </c>
      <c r="K16" s="149"/>
      <c r="L16" s="149"/>
      <c r="M16" s="149"/>
    </row>
    <row r="17" spans="2:19" ht="19.8">
      <c r="B17" s="107" t="s">
        <v>30</v>
      </c>
      <c r="C17" s="121"/>
      <c r="D17" s="126">
        <v>1</v>
      </c>
      <c r="E17" s="128" t="s">
        <v>23</v>
      </c>
      <c r="F17" s="132">
        <v>20000</v>
      </c>
      <c r="G17" s="134">
        <f t="shared" si="0"/>
        <v>20000</v>
      </c>
      <c r="H17" s="126" t="s">
        <v>48</v>
      </c>
      <c r="K17" s="150"/>
      <c r="L17" s="150"/>
      <c r="M17" s="150"/>
    </row>
    <row r="18" spans="2:19">
      <c r="B18" s="108" t="s">
        <v>25</v>
      </c>
      <c r="C18" s="122"/>
      <c r="D18" s="127">
        <v>1</v>
      </c>
      <c r="E18" s="129" t="s">
        <v>23</v>
      </c>
      <c r="F18" s="133">
        <v>0</v>
      </c>
      <c r="G18" s="135">
        <f t="shared" si="0"/>
        <v>0</v>
      </c>
      <c r="H18" s="127" t="s">
        <v>18</v>
      </c>
    </row>
    <row r="19" spans="2:19" ht="18.75">
      <c r="B19" s="109" t="s">
        <v>33</v>
      </c>
      <c r="C19" s="109"/>
      <c r="D19" s="109"/>
      <c r="E19" s="109"/>
      <c r="F19" s="109"/>
      <c r="G19" s="136">
        <f>SUM(G12:G18)</f>
        <v>438000</v>
      </c>
      <c r="H19" s="64"/>
    </row>
    <row r="20" spans="2:19" ht="18.75">
      <c r="B20" s="109" t="s">
        <v>24</v>
      </c>
      <c r="C20" s="109"/>
      <c r="D20" s="109"/>
      <c r="E20" s="109"/>
      <c r="F20" s="59"/>
      <c r="G20" s="137">
        <v>-70000</v>
      </c>
      <c r="H20" s="142"/>
    </row>
    <row r="21" spans="2:19">
      <c r="B21" s="109" t="s">
        <v>42</v>
      </c>
      <c r="C21" s="109"/>
      <c r="D21" s="109"/>
      <c r="E21" s="109"/>
      <c r="F21" s="109"/>
      <c r="G21" s="138">
        <f>SUM(G19:G20)</f>
        <v>368000</v>
      </c>
      <c r="H21" s="64"/>
      <c r="L21" s="153" t="s">
        <v>19</v>
      </c>
      <c r="M21" s="159"/>
    </row>
    <row r="22" spans="2:19">
      <c r="L22" s="154">
        <f>M14</f>
        <v>344475</v>
      </c>
      <c r="M22" s="160"/>
    </row>
    <row r="23" spans="2:19">
      <c r="L23" s="153" t="s">
        <v>32</v>
      </c>
      <c r="M23" s="159"/>
    </row>
    <row r="24" spans="2:19">
      <c r="L24" s="155">
        <f>ROUNDDOWN(L22*1/3,-3)</f>
        <v>114000</v>
      </c>
      <c r="M24" s="161"/>
    </row>
    <row r="25" spans="2:19" ht="19.8">
      <c r="K25" s="150" t="s">
        <v>57</v>
      </c>
      <c r="L25" s="151"/>
      <c r="M25" s="151"/>
      <c r="N25" s="162"/>
      <c r="O25" s="166"/>
      <c r="P25" s="168"/>
      <c r="Q25" s="168"/>
      <c r="R25" s="168"/>
      <c r="S25" s="168"/>
    </row>
    <row r="26" spans="2:19" ht="20.55">
      <c r="K26" s="150" t="s">
        <v>9</v>
      </c>
      <c r="L26" s="151"/>
      <c r="M26" s="151"/>
      <c r="N26" s="162"/>
      <c r="O26" s="166"/>
      <c r="P26" s="168"/>
      <c r="Q26" s="168"/>
      <c r="R26" s="168"/>
      <c r="S26" s="168"/>
    </row>
    <row r="27" spans="2:19" ht="27.15">
      <c r="B27" s="110" t="s">
        <v>59</v>
      </c>
      <c r="C27" s="123"/>
      <c r="D27" s="123"/>
      <c r="E27" s="123"/>
      <c r="F27" s="123"/>
      <c r="G27" s="123"/>
      <c r="H27" s="123"/>
      <c r="I27" s="123"/>
      <c r="J27" s="123"/>
      <c r="K27" s="123"/>
      <c r="L27" s="123"/>
      <c r="M27" s="123"/>
      <c r="N27" s="163"/>
      <c r="O27" s="163"/>
      <c r="P27" s="163"/>
      <c r="Q27" s="172"/>
    </row>
    <row r="28" spans="2:19" ht="26.4">
      <c r="B28" s="111"/>
      <c r="C28" s="124"/>
      <c r="D28" s="124"/>
      <c r="E28" s="124"/>
      <c r="F28" s="124"/>
      <c r="G28" s="124"/>
      <c r="H28" s="124"/>
      <c r="I28" s="124"/>
      <c r="J28" s="124"/>
      <c r="K28" s="124"/>
      <c r="L28" s="124"/>
      <c r="M28" s="124"/>
      <c r="N28" s="164"/>
      <c r="O28" s="164"/>
      <c r="P28" s="164"/>
      <c r="Q28" s="173"/>
    </row>
    <row r="29" spans="2:19" ht="26.4">
      <c r="B29" s="111" t="s">
        <v>58</v>
      </c>
      <c r="C29" s="124"/>
      <c r="D29" s="124"/>
      <c r="E29" s="124"/>
      <c r="F29" s="124"/>
      <c r="G29" s="124"/>
      <c r="H29" s="124"/>
      <c r="I29" s="124"/>
      <c r="J29" s="124"/>
      <c r="K29" s="124" t="s">
        <v>16</v>
      </c>
      <c r="L29" s="124"/>
      <c r="M29" s="124"/>
      <c r="N29" s="164"/>
      <c r="O29" s="167">
        <v>294064</v>
      </c>
      <c r="P29" s="167"/>
      <c r="Q29" s="174" t="s">
        <v>50</v>
      </c>
    </row>
    <row r="30" spans="2:19" ht="26.4">
      <c r="B30" s="111"/>
      <c r="C30" s="124"/>
      <c r="D30" s="124"/>
      <c r="E30" s="124"/>
      <c r="F30" s="124"/>
      <c r="G30" s="124"/>
      <c r="H30" s="124"/>
      <c r="I30" s="124"/>
      <c r="J30" s="124"/>
      <c r="K30" s="124"/>
      <c r="L30" s="124"/>
      <c r="M30" s="124"/>
      <c r="N30" s="164"/>
      <c r="O30" s="164"/>
      <c r="P30" s="164"/>
      <c r="Q30" s="173"/>
    </row>
    <row r="31" spans="2:19" ht="26.4">
      <c r="B31" s="111" t="s">
        <v>35</v>
      </c>
      <c r="C31" s="124"/>
      <c r="D31" s="124"/>
      <c r="E31" s="124"/>
      <c r="F31" s="124"/>
      <c r="G31" s="124"/>
      <c r="H31" s="124"/>
      <c r="I31" s="124"/>
      <c r="J31" s="124"/>
      <c r="K31" s="124" t="s">
        <v>60</v>
      </c>
      <c r="L31" s="124"/>
      <c r="M31" s="124"/>
      <c r="N31" s="164"/>
      <c r="O31" s="167">
        <v>50411</v>
      </c>
      <c r="P31" s="167"/>
      <c r="Q31" s="174" t="s">
        <v>50</v>
      </c>
    </row>
    <row r="32" spans="2:19" ht="27.15">
      <c r="B32" s="112"/>
      <c r="C32" s="125"/>
      <c r="D32" s="125"/>
      <c r="E32" s="125"/>
      <c r="F32" s="125"/>
      <c r="G32" s="125"/>
      <c r="H32" s="125"/>
      <c r="I32" s="125"/>
      <c r="J32" s="125"/>
      <c r="K32" s="125"/>
      <c r="L32" s="125"/>
      <c r="M32" s="125"/>
      <c r="N32" s="165"/>
      <c r="O32" s="165"/>
      <c r="P32" s="165"/>
      <c r="Q32" s="175"/>
    </row>
    <row r="33" spans="2:18" ht="20.55">
      <c r="K33" s="151"/>
      <c r="L33" s="156"/>
      <c r="M33" s="156"/>
    </row>
    <row r="34" spans="2:18" ht="19.8">
      <c r="B34" s="113" t="s">
        <v>13</v>
      </c>
      <c r="K34" s="151"/>
      <c r="L34" s="156"/>
      <c r="M34" s="156"/>
      <c r="N34" s="156"/>
      <c r="O34" s="156"/>
      <c r="P34" s="156"/>
      <c r="Q34" s="156"/>
      <c r="R34" s="156"/>
    </row>
    <row r="35" spans="2:18" ht="19.8">
      <c r="K35" s="151"/>
      <c r="L35" s="156"/>
      <c r="M35" s="156"/>
      <c r="N35" s="156"/>
      <c r="O35" s="156"/>
      <c r="P35" s="156"/>
      <c r="Q35" s="156"/>
      <c r="R35" s="156"/>
    </row>
    <row r="36" spans="2:18" ht="19.8">
      <c r="K36" s="151"/>
      <c r="L36" s="156"/>
      <c r="M36" s="156"/>
      <c r="N36" s="156"/>
      <c r="O36" s="156"/>
      <c r="P36" s="156"/>
      <c r="Q36" s="156"/>
      <c r="R36" s="156"/>
    </row>
  </sheetData>
  <mergeCells count="26">
    <mergeCell ref="B11:C11"/>
    <mergeCell ref="K11:L11"/>
    <mergeCell ref="B12:C12"/>
    <mergeCell ref="K12:L12"/>
    <mergeCell ref="B13:C13"/>
    <mergeCell ref="K13:L13"/>
    <mergeCell ref="B14:C14"/>
    <mergeCell ref="K14:L14"/>
    <mergeCell ref="B15:C15"/>
    <mergeCell ref="B16:C16"/>
    <mergeCell ref="B17:C17"/>
    <mergeCell ref="B18:C18"/>
    <mergeCell ref="B19:F19"/>
    <mergeCell ref="B20:F20"/>
    <mergeCell ref="B21:F21"/>
    <mergeCell ref="L21:M21"/>
    <mergeCell ref="L22:M22"/>
    <mergeCell ref="L23:M23"/>
    <mergeCell ref="L24:M24"/>
    <mergeCell ref="O29:P29"/>
    <mergeCell ref="O31:P31"/>
    <mergeCell ref="B2:F3"/>
    <mergeCell ref="H2:K3"/>
    <mergeCell ref="M2:N3"/>
    <mergeCell ref="B5:Q8"/>
    <mergeCell ref="K15:M16"/>
  </mergeCells>
  <phoneticPr fontId="1"/>
  <printOptions horizontalCentered="1" verticalCentered="1"/>
  <pageMargins left="0.39370078740157477" right="0.39370078740157477" top="0.39370078740157477" bottom="0.11811023622047245" header="0.19685039370078738" footer="0.11811023622047245"/>
  <pageSetup paperSize="9" scale="70"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案分計算（複数設備）シート</vt:lpstr>
      <vt:lpstr>案分計算（複数設備）記入例</vt:lpstr>
      <vt:lpstr>値引きの案分計算の方法　記入例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J22112</cp:lastModifiedBy>
  <cp:lastPrinted>2023-09-13T00:36:48Z</cp:lastPrinted>
  <dcterms:created xsi:type="dcterms:W3CDTF">2023-08-31T01:24:50Z</dcterms:created>
  <dcterms:modified xsi:type="dcterms:W3CDTF">2025-04-10T03:58:37Z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2025-04-10T03:58:37Z</vt:filetime>
  </property>
</Properties>
</file>